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19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{"'Sheet1'!$A$1:$L$16"}</definedName>
    <definedName name="HTML_Description" hidden="1">""</definedName>
    <definedName name="HTML_Email" hidden="1">""</definedName>
    <definedName name="HTML_Header" hidden="1">""</definedName>
    <definedName name="HTML_LastUpdate" hidden="1">"2/9/01"</definedName>
    <definedName name="HTML_LineAfter" hidden="1">FALSE</definedName>
    <definedName name="HTML_LineBefore" hidden="1">TRUE</definedName>
    <definedName name="HTML_Name" hidden="1">"Charles Neumeyer"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Folder:NSTX_Eng_Site:Technical:Machine:NSTX_Engr_CoilSummary.html"</definedName>
    <definedName name="HTML_Title" hidden="1">"NSTX_Coil_Summary"</definedName>
  </definedNames>
  <calcPr fullCalcOnLoad="1"/>
</workbook>
</file>

<file path=xl/sharedStrings.xml><?xml version="1.0" encoding="utf-8"?>
<sst xmlns="http://schemas.openxmlformats.org/spreadsheetml/2006/main" count="51" uniqueCount="30">
  <si>
    <t>OH</t>
  </si>
  <si>
    <t>PF1aU</t>
  </si>
  <si>
    <t>PF1aL</t>
  </si>
  <si>
    <t>PF1b</t>
  </si>
  <si>
    <t>PF2U</t>
  </si>
  <si>
    <t>PF2L</t>
  </si>
  <si>
    <t>PF3U</t>
  </si>
  <si>
    <t>PF3L</t>
  </si>
  <si>
    <t>PF4</t>
  </si>
  <si>
    <t>PF5</t>
  </si>
  <si>
    <t>Plasma</t>
  </si>
  <si>
    <t>L (mH)</t>
  </si>
  <si>
    <t xml:space="preserve"> </t>
  </si>
  <si>
    <t>I (Amp)</t>
  </si>
  <si>
    <t>W (MJ)</t>
  </si>
  <si>
    <t>TF (mH)</t>
  </si>
  <si>
    <t>Bt</t>
  </si>
  <si>
    <t>Itf</t>
  </si>
  <si>
    <t>∑Wpf (MJ)</t>
  </si>
  <si>
    <t>Wplasma (MJ)</t>
  </si>
  <si>
    <t xml:space="preserve">Wtf (MJ) </t>
  </si>
  <si>
    <t>∑W (MJ)</t>
  </si>
  <si>
    <t xml:space="preserve">  </t>
  </si>
  <si>
    <t>CS1</t>
  </si>
  <si>
    <t>CS2</t>
  </si>
  <si>
    <t>CS3</t>
  </si>
  <si>
    <t>PF1</t>
  </si>
  <si>
    <t>PF2</t>
  </si>
  <si>
    <t>PF3</t>
  </si>
  <si>
    <t>Wpf&amp;plasma(MJ)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</si>
</sst>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4">
      <selection activeCell="D46" sqref="D46"/>
    </sheetView>
  </sheetViews>
  <sheetFormatPr defaultColWidth="11.00390625" defaultRowHeight="12"/>
  <cols>
    <col min="1" max="1" width="11.875" style="0" bestFit="1" customWidth="1"/>
    <col min="2" max="2" width="9.625" style="0" bestFit="1" customWidth="1"/>
    <col min="3" max="4" width="9.50390625" style="0" bestFit="1" customWidth="1"/>
    <col min="5" max="5" width="11.125" style="0" bestFit="1" customWidth="1"/>
    <col min="6" max="7" width="12.125" style="0" bestFit="1" customWidth="1"/>
    <col min="8" max="9" width="12.375" style="0" bestFit="1" customWidth="1"/>
    <col min="10" max="16384" width="11.50390625" style="0" customWidth="1"/>
  </cols>
  <sheetData>
    <row r="1" spans="1:9" ht="12.75">
      <c r="A1" t="s">
        <v>11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8</v>
      </c>
      <c r="I1" t="s">
        <v>10</v>
      </c>
    </row>
    <row r="2" spans="1:9" ht="12.75">
      <c r="A2" t="s">
        <v>23</v>
      </c>
      <c r="B2" s="2">
        <v>94.79700000000001</v>
      </c>
      <c r="C2" s="2">
        <v>18.575</v>
      </c>
      <c r="D2" s="2">
        <v>7.1372</v>
      </c>
      <c r="E2" s="2">
        <v>3.5322</v>
      </c>
      <c r="F2" s="2">
        <v>4.6867</v>
      </c>
      <c r="G2" s="2">
        <v>5.167599999999999</v>
      </c>
      <c r="H2" s="2">
        <v>8.3315</v>
      </c>
      <c r="I2" s="2">
        <v>0.17738</v>
      </c>
    </row>
    <row r="3" spans="1:9" ht="12.75">
      <c r="A3" t="s">
        <v>24</v>
      </c>
      <c r="B3" s="2">
        <v>18.575</v>
      </c>
      <c r="C3" s="2">
        <v>23.659</v>
      </c>
      <c r="D3" s="2">
        <v>11.037999999999998</v>
      </c>
      <c r="E3" s="2">
        <v>3.7372</v>
      </c>
      <c r="F3" s="2">
        <v>3.9414000000000002</v>
      </c>
      <c r="G3" s="2">
        <v>2.8467000000000002</v>
      </c>
      <c r="H3" s="2">
        <v>3.9703999999999997</v>
      </c>
      <c r="I3" s="2">
        <v>0.06025</v>
      </c>
    </row>
    <row r="4" spans="1:9" ht="12.75">
      <c r="A4" t="s">
        <v>25</v>
      </c>
      <c r="B4" s="2">
        <v>7.1372</v>
      </c>
      <c r="C4" s="2">
        <v>11.037999999999998</v>
      </c>
      <c r="D4" s="2">
        <v>23.307000000000002</v>
      </c>
      <c r="E4" s="2">
        <v>8.9647</v>
      </c>
      <c r="F4" s="2">
        <v>6.8384</v>
      </c>
      <c r="G4" s="2">
        <v>3.1487</v>
      </c>
      <c r="H4" s="2">
        <v>3.7253</v>
      </c>
      <c r="I4" s="2">
        <v>0.041425</v>
      </c>
    </row>
    <row r="5" spans="1:9" ht="12.75">
      <c r="A5" t="s">
        <v>26</v>
      </c>
      <c r="B5" s="2">
        <v>3.5322</v>
      </c>
      <c r="C5" s="2">
        <v>3.7372</v>
      </c>
      <c r="D5" s="2">
        <v>8.9647</v>
      </c>
      <c r="E5" s="2">
        <v>24.904</v>
      </c>
      <c r="F5" s="2">
        <v>15.715</v>
      </c>
      <c r="G5" s="2">
        <v>4.444100000000001</v>
      </c>
      <c r="H5" s="2">
        <v>4.2839</v>
      </c>
      <c r="I5" s="2">
        <v>0.032737999999999996</v>
      </c>
    </row>
    <row r="6" spans="1:9" ht="12.75">
      <c r="A6" t="s">
        <v>27</v>
      </c>
      <c r="B6" s="2">
        <v>4.6867</v>
      </c>
      <c r="C6" s="2">
        <v>3.9414000000000002</v>
      </c>
      <c r="D6" s="2">
        <v>6.8384</v>
      </c>
      <c r="E6" s="2">
        <v>15.715</v>
      </c>
      <c r="F6" s="2">
        <v>46.080999999999996</v>
      </c>
      <c r="G6" s="2">
        <v>10.718</v>
      </c>
      <c r="H6" s="2">
        <v>9.253</v>
      </c>
      <c r="I6" s="2">
        <v>0.056422</v>
      </c>
    </row>
    <row r="7" spans="1:9" ht="12.75">
      <c r="A7" t="s">
        <v>28</v>
      </c>
      <c r="B7" s="2">
        <v>5.167599999999999</v>
      </c>
      <c r="C7" s="2">
        <v>2.8467000000000002</v>
      </c>
      <c r="D7" s="2">
        <v>3.1487</v>
      </c>
      <c r="E7" s="2">
        <v>4.444100000000001</v>
      </c>
      <c r="F7" s="2">
        <v>10.718</v>
      </c>
      <c r="G7" s="2">
        <v>93.47900000000001</v>
      </c>
      <c r="H7" s="2">
        <v>37.613</v>
      </c>
      <c r="I7" s="2">
        <v>0.098731</v>
      </c>
    </row>
    <row r="8" spans="1:9" ht="12.75">
      <c r="A8" t="s">
        <v>8</v>
      </c>
      <c r="B8" s="2">
        <v>8.3315</v>
      </c>
      <c r="C8" s="2">
        <v>3.9703999999999997</v>
      </c>
      <c r="D8" s="2">
        <v>3.7253</v>
      </c>
      <c r="E8" s="2">
        <v>4.2839</v>
      </c>
      <c r="F8" s="2">
        <v>9.253</v>
      </c>
      <c r="G8" s="2">
        <v>37.613</v>
      </c>
      <c r="H8" s="2">
        <v>183.01</v>
      </c>
      <c r="I8" s="2">
        <v>0.18947</v>
      </c>
    </row>
    <row r="9" spans="1:9" ht="12.75">
      <c r="A9" t="s">
        <v>10</v>
      </c>
      <c r="B9" s="2">
        <v>0.17738</v>
      </c>
      <c r="C9" s="2">
        <v>0.06025</v>
      </c>
      <c r="D9" s="2">
        <v>0.041425</v>
      </c>
      <c r="E9" s="2">
        <v>0.032737999999999996</v>
      </c>
      <c r="F9" s="2">
        <v>0.056422</v>
      </c>
      <c r="G9" s="2">
        <v>0.098731</v>
      </c>
      <c r="H9" s="2">
        <v>0.18947</v>
      </c>
      <c r="I9" s="2">
        <v>0.0083492</v>
      </c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1:6" ht="12.75">
      <c r="A11" t="s">
        <v>15</v>
      </c>
      <c r="B11">
        <v>40</v>
      </c>
      <c r="E11" s="2"/>
      <c r="F11" s="2"/>
    </row>
    <row r="12" ht="12.75">
      <c r="A12" t="s">
        <v>12</v>
      </c>
    </row>
    <row r="13" spans="1:9" ht="12.75">
      <c r="A13" t="s">
        <v>13</v>
      </c>
      <c r="B13" t="str">
        <f>B1</f>
        <v>CS1</v>
      </c>
      <c r="C13" t="str">
        <f aca="true" t="shared" si="0" ref="C13:I13">C1</f>
        <v>CS2</v>
      </c>
      <c r="D13" t="str">
        <f t="shared" si="0"/>
        <v>CS3</v>
      </c>
      <c r="E13" t="str">
        <f t="shared" si="0"/>
        <v>PF1</v>
      </c>
      <c r="F13" t="str">
        <f t="shared" si="0"/>
        <v>PF2</v>
      </c>
      <c r="G13" t="str">
        <f t="shared" si="0"/>
        <v>PF3</v>
      </c>
      <c r="H13" t="str">
        <f t="shared" si="0"/>
        <v>PF4</v>
      </c>
      <c r="I13" t="str">
        <f t="shared" si="0"/>
        <v>Plasma</v>
      </c>
    </row>
    <row r="14" spans="1:9" ht="12.75">
      <c r="A14" t="s">
        <v>12</v>
      </c>
      <c r="B14" s="3">
        <f>-10030000/200</f>
        <v>-50150</v>
      </c>
      <c r="C14" s="3">
        <f>2000000/100</f>
        <v>20000</v>
      </c>
      <c r="D14" s="3">
        <f>2070000/100</f>
        <v>20700</v>
      </c>
      <c r="E14" s="3">
        <f>5200000/80</f>
        <v>65000</v>
      </c>
      <c r="F14" s="3">
        <f>5200000/80</f>
        <v>65000</v>
      </c>
      <c r="G14" s="3">
        <f>-2210000/60</f>
        <v>-36833.333333333336</v>
      </c>
      <c r="H14" s="3">
        <f>-4320000/60</f>
        <v>-72000</v>
      </c>
      <c r="I14" s="3">
        <f>7700000</f>
        <v>7700000</v>
      </c>
    </row>
    <row r="15" spans="2:9" ht="12.75">
      <c r="B15" s="6"/>
      <c r="C15" s="6"/>
      <c r="D15" s="6"/>
      <c r="E15" s="6"/>
      <c r="F15" s="6"/>
      <c r="G15" s="6"/>
      <c r="H15" s="6"/>
      <c r="I15" s="6"/>
    </row>
    <row r="16" spans="2:9" s="5" customFormat="1" ht="12.75" hidden="1"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</row>
    <row r="17" spans="1:9" s="6" customFormat="1" ht="12.75" hidden="1">
      <c r="A17" t="s">
        <v>0</v>
      </c>
      <c r="B17" s="6">
        <f>B14^2</f>
        <v>2515022500</v>
      </c>
      <c r="C17" s="6">
        <f>C14*B14</f>
        <v>-1003000000</v>
      </c>
      <c r="D17" s="6">
        <f>D14*B14</f>
        <v>-1038105000</v>
      </c>
      <c r="E17" s="6">
        <f>E14*B14</f>
        <v>-3259750000</v>
      </c>
      <c r="F17" s="6">
        <f>F14*B14</f>
        <v>-3259750000</v>
      </c>
      <c r="G17" s="6">
        <f>G14*B14</f>
        <v>1847191666.6666667</v>
      </c>
      <c r="H17" s="6">
        <f>H14*B14</f>
        <v>3610800000</v>
      </c>
      <c r="I17" s="6">
        <f>I14*B14</f>
        <v>-386155000000</v>
      </c>
    </row>
    <row r="18" spans="1:9" s="6" customFormat="1" ht="12.75" hidden="1">
      <c r="A18" t="s">
        <v>1</v>
      </c>
      <c r="B18" s="6">
        <f>B14*C14</f>
        <v>-1003000000</v>
      </c>
      <c r="C18" s="6">
        <f>C14^2</f>
        <v>400000000</v>
      </c>
      <c r="D18" s="6">
        <f>D14*C14</f>
        <v>414000000</v>
      </c>
      <c r="E18" s="6">
        <f>E14*C14</f>
        <v>1300000000</v>
      </c>
      <c r="F18" s="6">
        <f>F14*C14</f>
        <v>1300000000</v>
      </c>
      <c r="G18" s="6">
        <f>G14*C14</f>
        <v>-736666666.6666667</v>
      </c>
      <c r="H18" s="6">
        <f>H14*C14</f>
        <v>-1440000000</v>
      </c>
      <c r="I18" s="6">
        <f>I14*C14</f>
        <v>154000000000</v>
      </c>
    </row>
    <row r="19" spans="1:9" s="6" customFormat="1" ht="12.75" hidden="1">
      <c r="A19" t="s">
        <v>2</v>
      </c>
      <c r="B19" s="6">
        <f>B14*D14</f>
        <v>-1038105000</v>
      </c>
      <c r="C19" s="6">
        <f>C14*D14</f>
        <v>414000000</v>
      </c>
      <c r="D19" s="6">
        <f>D14^2</f>
        <v>428490000</v>
      </c>
      <c r="E19" s="6">
        <f>E14*D14</f>
        <v>1345500000</v>
      </c>
      <c r="F19" s="6">
        <f>F14*D14</f>
        <v>1345500000</v>
      </c>
      <c r="G19" s="6">
        <f>G14*D14</f>
        <v>-762450000</v>
      </c>
      <c r="H19" s="6">
        <f>H14*D14</f>
        <v>-1490400000</v>
      </c>
      <c r="I19" s="6">
        <f>I14*D14</f>
        <v>159390000000</v>
      </c>
    </row>
    <row r="20" spans="1:9" s="6" customFormat="1" ht="12.75" hidden="1">
      <c r="A20" t="s">
        <v>3</v>
      </c>
      <c r="B20" s="6">
        <f>B14*E14</f>
        <v>-3259750000</v>
      </c>
      <c r="C20" s="6">
        <f>C14*E14</f>
        <v>1300000000</v>
      </c>
      <c r="D20" s="6">
        <f>D14*E14</f>
        <v>1345500000</v>
      </c>
      <c r="E20" s="6">
        <f>E14*2</f>
        <v>130000</v>
      </c>
      <c r="F20" s="6">
        <f>F14*E14</f>
        <v>4225000000</v>
      </c>
      <c r="G20" s="6">
        <f>G14*E14</f>
        <v>-2394166666.666667</v>
      </c>
      <c r="H20" s="6">
        <f>H14*E14</f>
        <v>-4680000000</v>
      </c>
      <c r="I20" s="6">
        <f>I14*E14</f>
        <v>500500000000</v>
      </c>
    </row>
    <row r="21" spans="1:9" s="6" customFormat="1" ht="12.75" hidden="1">
      <c r="A21" t="s">
        <v>4</v>
      </c>
      <c r="B21" s="6">
        <f>B14*F14</f>
        <v>-3259750000</v>
      </c>
      <c r="C21" s="6">
        <f>C14*F14</f>
        <v>1300000000</v>
      </c>
      <c r="D21" s="6">
        <f>D14*F14</f>
        <v>1345500000</v>
      </c>
      <c r="E21" s="6">
        <f>E14*F14</f>
        <v>4225000000</v>
      </c>
      <c r="F21" s="6">
        <f>F14^2</f>
        <v>4225000000</v>
      </c>
      <c r="G21" s="6">
        <f>G14*F14</f>
        <v>-2394166666.666667</v>
      </c>
      <c r="H21" s="6">
        <f>H14*F14</f>
        <v>-4680000000</v>
      </c>
      <c r="I21" s="6">
        <f>I14*F14</f>
        <v>500500000000</v>
      </c>
    </row>
    <row r="22" spans="1:9" s="6" customFormat="1" ht="12.75" hidden="1">
      <c r="A22" t="s">
        <v>5</v>
      </c>
      <c r="B22" s="6">
        <f>B14*G14</f>
        <v>1847191666.6666667</v>
      </c>
      <c r="C22" s="6">
        <f>C14*G14</f>
        <v>-736666666.6666667</v>
      </c>
      <c r="D22" s="6">
        <f>D14*G14</f>
        <v>-762450000</v>
      </c>
      <c r="E22" s="6">
        <f>E14*G14</f>
        <v>-2394166666.666667</v>
      </c>
      <c r="F22" s="6">
        <f>F14*G14</f>
        <v>-2394166666.666667</v>
      </c>
      <c r="G22" s="6">
        <f>G14^2</f>
        <v>1356694444.4444447</v>
      </c>
      <c r="H22" s="6">
        <f>H14*G14</f>
        <v>2652000000</v>
      </c>
      <c r="I22" s="6">
        <f>I14*G14</f>
        <v>-283616666666.6667</v>
      </c>
    </row>
    <row r="23" spans="1:9" s="6" customFormat="1" ht="12.75" hidden="1">
      <c r="A23" t="s">
        <v>6</v>
      </c>
      <c r="B23" s="6">
        <f>B14*H14</f>
        <v>3610800000</v>
      </c>
      <c r="C23" s="6">
        <f>C14*H14</f>
        <v>-1440000000</v>
      </c>
      <c r="D23" s="6">
        <f>D14*H14</f>
        <v>-1490400000</v>
      </c>
      <c r="E23" s="6">
        <f>E14*H14</f>
        <v>-4680000000</v>
      </c>
      <c r="F23" s="6">
        <f>F14*H14</f>
        <v>-4680000000</v>
      </c>
      <c r="G23" s="6">
        <f>G14*H14</f>
        <v>2652000000</v>
      </c>
      <c r="H23" s="6">
        <f>H14^2</f>
        <v>5184000000</v>
      </c>
      <c r="I23" s="6">
        <f>I14*H14</f>
        <v>-554400000000</v>
      </c>
    </row>
    <row r="24" spans="1:9" s="6" customFormat="1" ht="12.75" hidden="1">
      <c r="A24" t="s">
        <v>7</v>
      </c>
      <c r="B24" s="6">
        <f>B14*I14</f>
        <v>-386155000000</v>
      </c>
      <c r="C24" s="6">
        <f>C14*I14</f>
        <v>154000000000</v>
      </c>
      <c r="D24" s="6">
        <f>D14*I14</f>
        <v>159390000000</v>
      </c>
      <c r="E24" s="6">
        <f>E14*I14</f>
        <v>500500000000</v>
      </c>
      <c r="F24" s="6">
        <f>F14*I14</f>
        <v>500500000000</v>
      </c>
      <c r="G24" s="6">
        <f>G14*I14</f>
        <v>-283616666666.6667</v>
      </c>
      <c r="H24" s="6">
        <f>H14*I14</f>
        <v>-554400000000</v>
      </c>
      <c r="I24" s="6">
        <f>I14^2</f>
        <v>59290000000000</v>
      </c>
    </row>
    <row r="25" spans="1:9" s="6" customFormat="1" ht="12.75" hidden="1">
      <c r="A25" t="s">
        <v>8</v>
      </c>
      <c r="B25" s="6" t="e">
        <f>B14*#REF!</f>
        <v>#REF!</v>
      </c>
      <c r="C25" s="6" t="e">
        <f>C14*#REF!</f>
        <v>#REF!</v>
      </c>
      <c r="D25" s="6" t="e">
        <f>D14*#REF!</f>
        <v>#REF!</v>
      </c>
      <c r="E25" s="6" t="e">
        <f>E14*#REF!</f>
        <v>#REF!</v>
      </c>
      <c r="F25" s="6" t="e">
        <f>F14*#REF!</f>
        <v>#REF!</v>
      </c>
      <c r="G25" s="6" t="e">
        <f>G14*#REF!</f>
        <v>#REF!</v>
      </c>
      <c r="H25" s="6" t="e">
        <f>H14*#REF!</f>
        <v>#REF!</v>
      </c>
      <c r="I25" s="6" t="e">
        <f>I14*#REF!</f>
        <v>#REF!</v>
      </c>
    </row>
    <row r="26" spans="1:9" s="6" customFormat="1" ht="12.75" hidden="1">
      <c r="A26" t="s">
        <v>9</v>
      </c>
      <c r="B26" s="6" t="e">
        <f>B14*#REF!</f>
        <v>#REF!</v>
      </c>
      <c r="C26" s="6" t="e">
        <f>C14*#REF!</f>
        <v>#REF!</v>
      </c>
      <c r="D26" s="6" t="e">
        <f>D14*#REF!</f>
        <v>#REF!</v>
      </c>
      <c r="E26" s="6" t="e">
        <f>E14*#REF!</f>
        <v>#REF!</v>
      </c>
      <c r="F26" s="6" t="e">
        <f>F14*#REF!</f>
        <v>#REF!</v>
      </c>
      <c r="G26" s="6" t="e">
        <f>G14*#REF!</f>
        <v>#REF!</v>
      </c>
      <c r="H26" s="6" t="e">
        <f>H14*#REF!</f>
        <v>#REF!</v>
      </c>
      <c r="I26" s="6" t="e">
        <f>I14*#REF!</f>
        <v>#REF!</v>
      </c>
    </row>
    <row r="27" spans="1:9" s="6" customFormat="1" ht="12.75" hidden="1">
      <c r="A27" t="s">
        <v>10</v>
      </c>
      <c r="B27" s="6" t="e">
        <f>B14*#REF!</f>
        <v>#REF!</v>
      </c>
      <c r="C27" s="6" t="e">
        <f>C14*#REF!</f>
        <v>#REF!</v>
      </c>
      <c r="D27" s="6" t="e">
        <f>D14*#REF!</f>
        <v>#REF!</v>
      </c>
      <c r="E27" s="6" t="e">
        <f>E14*#REF!</f>
        <v>#REF!</v>
      </c>
      <c r="F27" s="6" t="e">
        <f>F14*#REF!</f>
        <v>#REF!</v>
      </c>
      <c r="G27" s="6" t="e">
        <f>G14*#REF!</f>
        <v>#REF!</v>
      </c>
      <c r="H27" s="6" t="e">
        <f>H14*#REF!</f>
        <v>#REF!</v>
      </c>
      <c r="I27" s="6" t="e">
        <f>I14*#REF!</f>
        <v>#REF!</v>
      </c>
    </row>
    <row r="28" s="6" customFormat="1" ht="12.75" hidden="1"/>
    <row r="29" spans="1:4" ht="12.75">
      <c r="A29" t="s">
        <v>16</v>
      </c>
      <c r="B29" s="3">
        <v>10</v>
      </c>
      <c r="D29" s="2" t="s">
        <v>12</v>
      </c>
    </row>
    <row r="30" spans="1:8" ht="12.75">
      <c r="A30" t="s">
        <v>17</v>
      </c>
      <c r="B30" s="4">
        <f>B29*2*PI()*2.14/(4*PI()*0.0000001)/16/15</f>
        <v>445833.3333333334</v>
      </c>
      <c r="D30" t="s">
        <v>22</v>
      </c>
      <c r="E30" t="s">
        <v>12</v>
      </c>
      <c r="H30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1:9" ht="12.75">
      <c r="A33" t="s">
        <v>14</v>
      </c>
      <c r="B33" t="str">
        <f>B13</f>
        <v>CS1</v>
      </c>
      <c r="C33" t="str">
        <f aca="true" t="shared" si="1" ref="C33:I33">C13</f>
        <v>CS2</v>
      </c>
      <c r="D33" t="str">
        <f t="shared" si="1"/>
        <v>CS3</v>
      </c>
      <c r="E33" t="str">
        <f t="shared" si="1"/>
        <v>PF1</v>
      </c>
      <c r="F33" t="str">
        <f t="shared" si="1"/>
        <v>PF2</v>
      </c>
      <c r="G33" t="str">
        <f t="shared" si="1"/>
        <v>PF3</v>
      </c>
      <c r="H33" t="str">
        <f t="shared" si="1"/>
        <v>PF4</v>
      </c>
      <c r="I33" t="str">
        <f t="shared" si="1"/>
        <v>Plasma</v>
      </c>
    </row>
    <row r="34" spans="2:9" ht="12.75">
      <c r="B34" s="1">
        <f>0.000000001*1/2*(B2*B17+B3*B18+B4*B19+B5*B20+B6*B21+B7*B22+B8*B23+B9*B24)</f>
        <v>78.35894730408334</v>
      </c>
      <c r="C34" s="1">
        <f>0.000000001*1/2*(C2*C17+C3*C18+C4*C19+C5*C20+C6*C21+C7*C22+C8*C23+C9*C24)</f>
        <v>3.4244209999999993</v>
      </c>
      <c r="D34" s="1">
        <f>0.000000001*1/2*(D2*D17+D3*D18+D4*D19+D5*D20+D6*D21+D7*D22+D8*D23+D9*D24)</f>
        <v>13.5301368945</v>
      </c>
      <c r="E34" s="1">
        <f>0.000000001*1/2*(E2*E17+E3*E18+E4*E19+E5*E20+E6*E21+E7*E22+E8*E23+E9*E24)</f>
        <v>28.751094168333335</v>
      </c>
      <c r="F34" s="1">
        <f>0.000000001*1/2*(F2*F17+F3*F18+F4*F19+F5*F20+F6*F21+F7*F22+F8*F23+F9*F24)</f>
        <v>109.70500477083333</v>
      </c>
      <c r="G34" s="1">
        <f>0.000000001*1/2*(G2*G17+G3*G18+G4*G19+G5*G20+G6*G21+G7*G22+G8*G23+G9*G24)</f>
        <v>83.65875839027781</v>
      </c>
      <c r="H34" s="1">
        <f>0.000000001*1/2*(H2*H17+H3*H18+H4*H19+H5*H20+H6*H21+H7*H22+H8*H23+H9*H24)</f>
        <v>449.44623654000003</v>
      </c>
      <c r="I34" s="1">
        <f>0.000000001*1/2*(I2*I17+I3*I18+I4*I19+I5*I20+I6*I21+I7*I22+I8*I23+I9*I24)</f>
        <v>176.99488986666663</v>
      </c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1:9" ht="12.75">
      <c r="A36" t="s">
        <v>18</v>
      </c>
      <c r="B36" s="4">
        <f>SUM(B34:H34)</f>
        <v>766.8745990680279</v>
      </c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1:9" ht="12.75">
      <c r="A38" t="s">
        <v>19</v>
      </c>
      <c r="B38" s="4">
        <f>I34</f>
        <v>176.99488986666663</v>
      </c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1:9" ht="12.75">
      <c r="A40" t="s">
        <v>20</v>
      </c>
      <c r="B40" s="4">
        <f>0.000000001*1/2*B11*B30^2</f>
        <v>3975.347222222223</v>
      </c>
      <c r="C40" s="4"/>
      <c r="D40" s="4"/>
      <c r="E40" s="4"/>
      <c r="F40" s="4"/>
      <c r="G40" s="4"/>
      <c r="H40" s="4"/>
      <c r="I40" s="4"/>
    </row>
    <row r="41" spans="3:4" ht="12.75">
      <c r="C41" s="4"/>
      <c r="D41" s="4"/>
    </row>
    <row r="42" spans="1:4" ht="12.75">
      <c r="A42" t="s">
        <v>21</v>
      </c>
      <c r="B42" s="4">
        <f>B36+B38+B40</f>
        <v>4919.216711156918</v>
      </c>
      <c r="C42" s="4"/>
      <c r="D42" s="4"/>
    </row>
    <row r="43" spans="2:4" ht="12.75">
      <c r="B43" s="4"/>
      <c r="C43" s="4"/>
      <c r="D43" s="4"/>
    </row>
    <row r="44" spans="1:4" ht="12.75">
      <c r="A44" t="s">
        <v>29</v>
      </c>
      <c r="B44" s="4">
        <f>SUM(B34:I34)</f>
        <v>943.8694889346946</v>
      </c>
      <c r="C44" s="4"/>
      <c r="D44" s="4"/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2001-02-09T21:10:15Z</dcterms:created>
  <dcterms:modified xsi:type="dcterms:W3CDTF">2001-06-11T17:07:20Z</dcterms:modified>
  <cp:category/>
  <cp:version/>
  <cp:contentType/>
  <cp:contentStatus/>
</cp:coreProperties>
</file>