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00" windowWidth="15920" windowHeight="10580" tabRatio="500" activeTab="0"/>
  </bookViews>
  <sheets>
    <sheet name="TF Inductance Calc.xls" sheetId="1" r:id="rId1"/>
  </sheets>
  <definedNames>
    <definedName name="curr">'TF Inductance Calc.xls'!$C$1</definedName>
    <definedName name="deltaR">'TF Inductance Calc.xls'!$C$19</definedName>
    <definedName name="hh">'TF Inductance Calc.xls'!$C$5</definedName>
    <definedName name="Nturn">'TF Inductance Calc.xls'!$C$2</definedName>
    <definedName name="rad1">'TF Inductance Calc.xls'!$C$10</definedName>
    <definedName name="rad2">'TF Inductance Calc.xls'!$C$15</definedName>
    <definedName name="rclb1">'TF Inductance Calc.xls'!$C$6</definedName>
    <definedName name="rclb2">'TF Inductance Calc.xls'!$C$12</definedName>
    <definedName name="reb1">'TF Inductance Calc.xls'!$C$11</definedName>
    <definedName name="reb2">'TF Inductance Calc.xls'!$C$16</definedName>
    <definedName name="rib">'TF Inductance Calc.xls'!$C$7</definedName>
    <definedName name="zclb1">'TF Inductance Calc.xls'!$C$8</definedName>
    <definedName name="zclb2">'TF Inductance Calc.xls'!$C$13</definedName>
  </definedNames>
  <calcPr fullCalcOnLoad="1"/>
</workbook>
</file>

<file path=xl/sharedStrings.xml><?xml version="1.0" encoding="utf-8"?>
<sst xmlns="http://schemas.openxmlformats.org/spreadsheetml/2006/main" count="71" uniqueCount="53">
  <si>
    <t>Current</t>
  </si>
  <si>
    <t>curr</t>
  </si>
  <si>
    <t>amp</t>
  </si>
  <si>
    <t>Nturn</t>
  </si>
  <si>
    <t>nturn</t>
  </si>
  <si>
    <t>Outer Leg Turn Height</t>
  </si>
  <si>
    <t>in</t>
  </si>
  <si>
    <t>Inner Leg Turn ∆Z</t>
  </si>
  <si>
    <t>Half Height</t>
  </si>
  <si>
    <t>hh</t>
  </si>
  <si>
    <t>R CL Bend 1</t>
  </si>
  <si>
    <t>rclb1</t>
  </si>
  <si>
    <t>Router Inner Bundle</t>
  </si>
  <si>
    <t>rib</t>
  </si>
  <si>
    <t>Z CL Bend 1</t>
  </si>
  <si>
    <t>zclb1</t>
  </si>
  <si>
    <t>Angle 1</t>
  </si>
  <si>
    <t>deg</t>
  </si>
  <si>
    <t>Radius 1</t>
  </si>
  <si>
    <t>rad1</t>
  </si>
  <si>
    <t>R End Bend 1</t>
  </si>
  <si>
    <t>reb1</t>
  </si>
  <si>
    <t>R CL Bend 2</t>
  </si>
  <si>
    <t>rclb2</t>
  </si>
  <si>
    <t>Z CL Bend 2</t>
  </si>
  <si>
    <t>zclb2</t>
  </si>
  <si>
    <t>Angle 2</t>
  </si>
  <si>
    <t>Radius 2</t>
  </si>
  <si>
    <t>rad2</t>
  </si>
  <si>
    <t>R End Bend 2</t>
  </si>
  <si>
    <t>reb2</t>
  </si>
  <si>
    <t>#Slices</t>
  </si>
  <si>
    <t>∆R</t>
  </si>
  <si>
    <t>deltar</t>
  </si>
  <si>
    <t>R</t>
  </si>
  <si>
    <t>B</t>
  </si>
  <si>
    <t>Bend</t>
  </si>
  <si>
    <t>Theta</t>
  </si>
  <si>
    <t>Z</t>
  </si>
  <si>
    <t>A</t>
  </si>
  <si>
    <t>BA</t>
  </si>
  <si>
    <t>∑BA</t>
  </si>
  <si>
    <t>∑L</t>
  </si>
  <si>
    <t>∑W</t>
  </si>
  <si>
    <t>(in)</t>
  </si>
  <si>
    <t>(cm)</t>
  </si>
  <si>
    <t>(T)</t>
  </si>
  <si>
    <t>(deg)</t>
  </si>
  <si>
    <t>(m^2)</t>
  </si>
  <si>
    <t>(weber)</t>
  </si>
  <si>
    <t>(henry)</t>
  </si>
  <si>
    <t>(joule)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</si>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</sst>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Area of Integration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6725"/>
          <c:w val="0.8595"/>
          <c:h val="0.72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Inductance Calc.xls'!$B$23:$B$122</c:f>
              <c:numCache/>
            </c:numRef>
          </c:xVal>
          <c:yVal>
            <c:numRef>
              <c:f>'TF Inductance Calc.xls'!$G$23:$G$122</c:f>
              <c:numCache/>
            </c:numRef>
          </c:yVal>
          <c:smooth val="0"/>
        </c:ser>
        <c:axId val="47258201"/>
        <c:axId val="22670626"/>
      </c:scatterChart>
      <c:valAx>
        <c:axId val="4725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70626"/>
        <c:crosses val="autoZero"/>
        <c:crossBetween val="midCat"/>
        <c:dispUnits/>
      </c:valAx>
      <c:valAx>
        <c:axId val="2267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820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38100</xdr:rowOff>
    </xdr:from>
    <xdr:to>
      <xdr:col>7</xdr:col>
      <xdr:colOff>276225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762375" y="38100"/>
        <a:ext cx="278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workbookViewId="0" topLeftCell="E90">
      <selection activeCell="H125" sqref="H125"/>
    </sheetView>
  </sheetViews>
  <sheetFormatPr defaultColWidth="11.00390625" defaultRowHeight="12.75"/>
  <cols>
    <col min="1" max="1" width="16.25390625" style="0" customWidth="1"/>
  </cols>
  <sheetData>
    <row r="1" spans="1:4" ht="12.75">
      <c r="A1" t="s">
        <v>0</v>
      </c>
      <c r="B1" t="s">
        <v>1</v>
      </c>
      <c r="C1">
        <f>0.3*2*PI()*0.854/36/(4*PI()*0.0000001)</f>
        <v>35583.33333333333</v>
      </c>
      <c r="D1" t="s">
        <v>2</v>
      </c>
    </row>
    <row r="2" spans="1:3" ht="12.75">
      <c r="A2" t="s">
        <v>3</v>
      </c>
      <c r="B2" t="s">
        <v>4</v>
      </c>
      <c r="C2">
        <v>36</v>
      </c>
    </row>
    <row r="3" spans="1:4" ht="12.75">
      <c r="A3" t="s">
        <v>5</v>
      </c>
      <c r="C3">
        <v>3</v>
      </c>
      <c r="D3" t="s">
        <v>6</v>
      </c>
    </row>
    <row r="4" spans="1:4" ht="12.75">
      <c r="A4" t="s">
        <v>7</v>
      </c>
      <c r="C4">
        <v>203</v>
      </c>
      <c r="D4" t="s">
        <v>6</v>
      </c>
    </row>
    <row r="5" spans="1:4" ht="12.75">
      <c r="A5" t="s">
        <v>8</v>
      </c>
      <c r="B5" t="s">
        <v>9</v>
      </c>
      <c r="C5">
        <f>(C4-C3)/2</f>
        <v>100</v>
      </c>
      <c r="D5" t="s">
        <v>6</v>
      </c>
    </row>
    <row r="6" spans="1:4" ht="12.75">
      <c r="A6" t="s">
        <v>10</v>
      </c>
      <c r="B6" t="s">
        <v>11</v>
      </c>
      <c r="C6">
        <v>27.893</v>
      </c>
      <c r="D6" t="s">
        <v>6</v>
      </c>
    </row>
    <row r="7" spans="1:4" ht="12.75">
      <c r="A7" t="s">
        <v>12</v>
      </c>
      <c r="B7" t="s">
        <v>13</v>
      </c>
      <c r="C7">
        <v>3.828</v>
      </c>
      <c r="D7" t="s">
        <v>6</v>
      </c>
    </row>
    <row r="8" spans="1:4" ht="12.75">
      <c r="A8" t="s">
        <v>14</v>
      </c>
      <c r="B8" t="s">
        <v>15</v>
      </c>
      <c r="C8">
        <v>51</v>
      </c>
      <c r="D8" t="s">
        <v>6</v>
      </c>
    </row>
    <row r="9" spans="1:4" ht="12.75">
      <c r="A9" t="s">
        <v>16</v>
      </c>
      <c r="C9">
        <v>39.75</v>
      </c>
      <c r="D9" t="s">
        <v>17</v>
      </c>
    </row>
    <row r="10" spans="1:4" ht="12.75">
      <c r="A10" t="s">
        <v>18</v>
      </c>
      <c r="B10" t="s">
        <v>19</v>
      </c>
      <c r="C10">
        <v>49.5</v>
      </c>
      <c r="D10" t="s">
        <v>6</v>
      </c>
    </row>
    <row r="11" spans="1:4" ht="12.75">
      <c r="A11" t="s">
        <v>20</v>
      </c>
      <c r="B11" t="s">
        <v>21</v>
      </c>
      <c r="C11">
        <f>C6+C10*SIN(C9*PI()/180)</f>
        <v>59.54523059803895</v>
      </c>
      <c r="D11" t="s">
        <v>6</v>
      </c>
    </row>
    <row r="12" spans="1:4" ht="12.75">
      <c r="A12" t="s">
        <v>22</v>
      </c>
      <c r="B12" t="s">
        <v>23</v>
      </c>
      <c r="C12">
        <f>-7.25</f>
        <v>-7.25</v>
      </c>
      <c r="D12" t="s">
        <v>6</v>
      </c>
    </row>
    <row r="13" spans="1:4" ht="12.75">
      <c r="A13" t="s">
        <v>24</v>
      </c>
      <c r="B13" t="s">
        <v>25</v>
      </c>
      <c r="C13">
        <v>10</v>
      </c>
      <c r="D13" t="s">
        <v>6</v>
      </c>
    </row>
    <row r="14" spans="1:4" ht="12.75">
      <c r="A14" t="s">
        <v>26</v>
      </c>
      <c r="C14">
        <v>49.4</v>
      </c>
      <c r="D14" t="s">
        <v>17</v>
      </c>
    </row>
    <row r="15" spans="1:4" ht="12.75">
      <c r="A15" t="s">
        <v>27</v>
      </c>
      <c r="B15" t="s">
        <v>28</v>
      </c>
      <c r="C15">
        <v>103.5</v>
      </c>
      <c r="D15" t="s">
        <v>6</v>
      </c>
    </row>
    <row r="16" spans="1:4" ht="12.75">
      <c r="A16" t="s">
        <v>29</v>
      </c>
      <c r="B16" t="s">
        <v>30</v>
      </c>
      <c r="C16">
        <f>C15+C12</f>
        <v>96.25</v>
      </c>
      <c r="D16" t="s">
        <v>6</v>
      </c>
    </row>
    <row r="18" spans="1:3" ht="12.75">
      <c r="A18" t="s">
        <v>31</v>
      </c>
      <c r="C18">
        <v>100</v>
      </c>
    </row>
    <row r="19" spans="1:4" ht="12.75">
      <c r="A19" t="s">
        <v>32</v>
      </c>
      <c r="B19" t="s">
        <v>33</v>
      </c>
      <c r="C19">
        <f>C16/C18</f>
        <v>0.9625</v>
      </c>
      <c r="D19" t="s">
        <v>6</v>
      </c>
    </row>
    <row r="21" spans="2:13" ht="12.75">
      <c r="B21" t="s">
        <v>34</v>
      </c>
      <c r="C21" t="s">
        <v>34</v>
      </c>
      <c r="D21" t="s">
        <v>35</v>
      </c>
      <c r="E21" t="s">
        <v>36</v>
      </c>
      <c r="F21" t="s">
        <v>37</v>
      </c>
      <c r="G21" t="s">
        <v>38</v>
      </c>
      <c r="H21" t="s">
        <v>38</v>
      </c>
      <c r="I21" t="s">
        <v>39</v>
      </c>
      <c r="J21" t="s">
        <v>40</v>
      </c>
      <c r="K21" t="s">
        <v>41</v>
      </c>
      <c r="L21" t="s">
        <v>42</v>
      </c>
      <c r="M21" t="s">
        <v>43</v>
      </c>
    </row>
    <row r="22" spans="2:13" ht="12.75">
      <c r="B22" t="s">
        <v>44</v>
      </c>
      <c r="C22" t="s">
        <v>45</v>
      </c>
      <c r="D22" t="s">
        <v>46</v>
      </c>
      <c r="F22" t="s">
        <v>47</v>
      </c>
      <c r="G22" t="s">
        <v>44</v>
      </c>
      <c r="H22" t="s">
        <v>45</v>
      </c>
      <c r="I22" t="s">
        <v>48</v>
      </c>
      <c r="J22" t="s">
        <v>49</v>
      </c>
      <c r="K22" t="s">
        <v>49</v>
      </c>
      <c r="L22" t="s">
        <v>50</v>
      </c>
      <c r="M22" t="s">
        <v>51</v>
      </c>
    </row>
    <row r="23" spans="1:13" ht="12.75">
      <c r="A23">
        <v>1</v>
      </c>
      <c r="B23" s="3">
        <f>deltaR</f>
        <v>0.9625</v>
      </c>
      <c r="C23" s="3">
        <f aca="true" t="shared" si="0" ref="C23:C54">2.54*B23</f>
        <v>2.44475</v>
      </c>
      <c r="D23" s="2">
        <f aca="true" t="shared" si="1" ref="D23:D54">IF(B23&lt;rib,0,4*PI()*0.0000001*Nturn*curr/2/PI()/(B23*2.54/100))</f>
        <v>0</v>
      </c>
      <c r="E23">
        <f aca="true" t="shared" si="2" ref="E23:E54">IF(B23&lt;rclb1,0,IF(B23&lt;reb1,1,2))</f>
        <v>0</v>
      </c>
      <c r="F23" s="1">
        <f aca="true" t="shared" si="3" ref="F23:F54">180/PI()*IF(E23=0,0,IF(E23=1,ASIN((B23-rclb1)/rad1),PI()/2-ASIN((B23-rclb2)/rad2)))</f>
        <v>0</v>
      </c>
      <c r="G23" s="1">
        <f aca="true" t="shared" si="4" ref="G23:G54">MIN(hh,IF(E23=0,hh,IF(E23=1,rad1*COS(F23*PI()/180)+zclb1,rad2*SIN(F23*PI()/180)+zclb2)))</f>
        <v>100</v>
      </c>
      <c r="H23" s="1">
        <f aca="true" t="shared" si="5" ref="H23:H54">G23*2.54</f>
        <v>254</v>
      </c>
      <c r="I23" s="3">
        <f aca="true" t="shared" si="6" ref="I23:I54">2*deltaR*2.54/100*H23/100</f>
        <v>0.1241933</v>
      </c>
      <c r="J23" s="3">
        <f aca="true" t="shared" si="7" ref="J23:J54">D23*I23</f>
        <v>0</v>
      </c>
      <c r="K23" s="3">
        <v>0</v>
      </c>
      <c r="L23" s="5">
        <f aca="true" t="shared" si="8" ref="L23:L54">Nturn*K23/curr</f>
        <v>0</v>
      </c>
      <c r="M23" s="4">
        <f aca="true" t="shared" si="9" ref="M23:M54">1/2*L23*curr^2</f>
        <v>0</v>
      </c>
    </row>
    <row r="24" spans="1:13" ht="12.75">
      <c r="A24">
        <v>2</v>
      </c>
      <c r="B24" s="3">
        <f aca="true" t="shared" si="10" ref="B24:B55">B23+deltaR</f>
        <v>1.925</v>
      </c>
      <c r="C24" s="3">
        <f t="shared" si="0"/>
        <v>4.8895</v>
      </c>
      <c r="D24" s="2">
        <f t="shared" si="1"/>
        <v>0</v>
      </c>
      <c r="E24">
        <f t="shared" si="2"/>
        <v>0</v>
      </c>
      <c r="F24" s="1">
        <f t="shared" si="3"/>
        <v>0</v>
      </c>
      <c r="G24" s="1">
        <f t="shared" si="4"/>
        <v>100</v>
      </c>
      <c r="H24" s="1">
        <f t="shared" si="5"/>
        <v>254</v>
      </c>
      <c r="I24" s="3">
        <f t="shared" si="6"/>
        <v>0.1241933</v>
      </c>
      <c r="J24" s="3">
        <f t="shared" si="7"/>
        <v>0</v>
      </c>
      <c r="K24" s="3">
        <f aca="true" t="shared" si="11" ref="K24:K55">K23+J23</f>
        <v>0</v>
      </c>
      <c r="L24" s="5">
        <f t="shared" si="8"/>
        <v>0</v>
      </c>
      <c r="M24" s="4">
        <f t="shared" si="9"/>
        <v>0</v>
      </c>
    </row>
    <row r="25" spans="1:13" ht="12.75">
      <c r="A25">
        <v>3</v>
      </c>
      <c r="B25" s="3">
        <f t="shared" si="10"/>
        <v>2.8875</v>
      </c>
      <c r="C25" s="3">
        <f t="shared" si="0"/>
        <v>7.334250000000001</v>
      </c>
      <c r="D25" s="2">
        <f t="shared" si="1"/>
        <v>0</v>
      </c>
      <c r="E25">
        <f t="shared" si="2"/>
        <v>0</v>
      </c>
      <c r="F25" s="1">
        <f t="shared" si="3"/>
        <v>0</v>
      </c>
      <c r="G25" s="1">
        <f t="shared" si="4"/>
        <v>100</v>
      </c>
      <c r="H25" s="1">
        <f t="shared" si="5"/>
        <v>254</v>
      </c>
      <c r="I25" s="3">
        <f t="shared" si="6"/>
        <v>0.1241933</v>
      </c>
      <c r="J25" s="3">
        <f t="shared" si="7"/>
        <v>0</v>
      </c>
      <c r="K25" s="3">
        <f t="shared" si="11"/>
        <v>0</v>
      </c>
      <c r="L25" s="5">
        <f t="shared" si="8"/>
        <v>0</v>
      </c>
      <c r="M25" s="4">
        <f t="shared" si="9"/>
        <v>0</v>
      </c>
    </row>
    <row r="26" spans="1:13" ht="12.75">
      <c r="A26">
        <v>4</v>
      </c>
      <c r="B26" s="3">
        <f t="shared" si="10"/>
        <v>3.85</v>
      </c>
      <c r="C26" s="3">
        <f t="shared" si="0"/>
        <v>9.779</v>
      </c>
      <c r="D26" s="2">
        <f t="shared" si="1"/>
        <v>2.6198997852541153</v>
      </c>
      <c r="E26">
        <f t="shared" si="2"/>
        <v>0</v>
      </c>
      <c r="F26" s="1">
        <f t="shared" si="3"/>
        <v>0</v>
      </c>
      <c r="G26" s="1">
        <f t="shared" si="4"/>
        <v>100</v>
      </c>
      <c r="H26" s="1">
        <f t="shared" si="5"/>
        <v>254</v>
      </c>
      <c r="I26" s="3">
        <f t="shared" si="6"/>
        <v>0.1241933</v>
      </c>
      <c r="J26" s="3">
        <f t="shared" si="7"/>
        <v>0.32537399999999994</v>
      </c>
      <c r="K26" s="3">
        <f t="shared" si="11"/>
        <v>0</v>
      </c>
      <c r="L26" s="5">
        <f t="shared" si="8"/>
        <v>0</v>
      </c>
      <c r="M26" s="4">
        <f t="shared" si="9"/>
        <v>0</v>
      </c>
    </row>
    <row r="27" spans="1:13" ht="12.75">
      <c r="A27">
        <v>5</v>
      </c>
      <c r="B27" s="3">
        <f t="shared" si="10"/>
        <v>4.8125</v>
      </c>
      <c r="C27" s="3">
        <f t="shared" si="0"/>
        <v>12.22375</v>
      </c>
      <c r="D27" s="2">
        <f t="shared" si="1"/>
        <v>2.095919828203292</v>
      </c>
      <c r="E27">
        <f t="shared" si="2"/>
        <v>0</v>
      </c>
      <c r="F27" s="1">
        <f t="shared" si="3"/>
        <v>0</v>
      </c>
      <c r="G27" s="1">
        <f t="shared" si="4"/>
        <v>100</v>
      </c>
      <c r="H27" s="1">
        <f t="shared" si="5"/>
        <v>254</v>
      </c>
      <c r="I27" s="3">
        <f t="shared" si="6"/>
        <v>0.1241933</v>
      </c>
      <c r="J27" s="3">
        <f t="shared" si="7"/>
        <v>0.2602991999999999</v>
      </c>
      <c r="K27" s="3">
        <f t="shared" si="11"/>
        <v>0.32537399999999994</v>
      </c>
      <c r="L27" s="5">
        <f t="shared" si="8"/>
        <v>0.000329184</v>
      </c>
      <c r="M27" s="4">
        <f t="shared" si="9"/>
        <v>208402.04699999993</v>
      </c>
    </row>
    <row r="28" spans="1:13" ht="12.75">
      <c r="A28">
        <v>6</v>
      </c>
      <c r="B28" s="3">
        <f t="shared" si="10"/>
        <v>5.775</v>
      </c>
      <c r="C28" s="3">
        <f t="shared" si="0"/>
        <v>14.668500000000002</v>
      </c>
      <c r="D28" s="2">
        <f t="shared" si="1"/>
        <v>1.7465998568360768</v>
      </c>
      <c r="E28">
        <f t="shared" si="2"/>
        <v>0</v>
      </c>
      <c r="F28" s="1">
        <f t="shared" si="3"/>
        <v>0</v>
      </c>
      <c r="G28" s="1">
        <f t="shared" si="4"/>
        <v>100</v>
      </c>
      <c r="H28" s="1">
        <f t="shared" si="5"/>
        <v>254</v>
      </c>
      <c r="I28" s="3">
        <f t="shared" si="6"/>
        <v>0.1241933</v>
      </c>
      <c r="J28" s="3">
        <f t="shared" si="7"/>
        <v>0.21691599999999994</v>
      </c>
      <c r="K28" s="3">
        <f t="shared" si="11"/>
        <v>0.5856731999999998</v>
      </c>
      <c r="L28" s="5">
        <f t="shared" si="8"/>
        <v>0.0005925311999999998</v>
      </c>
      <c r="M28" s="4">
        <f t="shared" si="9"/>
        <v>375123.68459999975</v>
      </c>
    </row>
    <row r="29" spans="1:13" ht="12.75">
      <c r="A29">
        <v>7</v>
      </c>
      <c r="B29" s="3">
        <f t="shared" si="10"/>
        <v>6.737500000000001</v>
      </c>
      <c r="C29" s="3">
        <f t="shared" si="0"/>
        <v>17.11325</v>
      </c>
      <c r="D29" s="2">
        <f t="shared" si="1"/>
        <v>1.49708559157378</v>
      </c>
      <c r="E29">
        <f t="shared" si="2"/>
        <v>0</v>
      </c>
      <c r="F29" s="1">
        <f t="shared" si="3"/>
        <v>0</v>
      </c>
      <c r="G29" s="1">
        <f t="shared" si="4"/>
        <v>100</v>
      </c>
      <c r="H29" s="1">
        <f t="shared" si="5"/>
        <v>254</v>
      </c>
      <c r="I29" s="3">
        <f t="shared" si="6"/>
        <v>0.1241933</v>
      </c>
      <c r="J29" s="3">
        <f t="shared" si="7"/>
        <v>0.18592799999999993</v>
      </c>
      <c r="K29" s="3">
        <f t="shared" si="11"/>
        <v>0.8025891999999997</v>
      </c>
      <c r="L29" s="5">
        <f t="shared" si="8"/>
        <v>0.0008119871999999998</v>
      </c>
      <c r="M29" s="4">
        <f t="shared" si="9"/>
        <v>514058.38259999966</v>
      </c>
    </row>
    <row r="30" spans="1:13" ht="12.75">
      <c r="A30">
        <v>8</v>
      </c>
      <c r="B30" s="3">
        <f t="shared" si="10"/>
        <v>7.700000000000001</v>
      </c>
      <c r="C30" s="3">
        <f t="shared" si="0"/>
        <v>19.558000000000003</v>
      </c>
      <c r="D30" s="2">
        <f t="shared" si="1"/>
        <v>1.3099498926270574</v>
      </c>
      <c r="E30">
        <f t="shared" si="2"/>
        <v>0</v>
      </c>
      <c r="F30" s="1">
        <f t="shared" si="3"/>
        <v>0</v>
      </c>
      <c r="G30" s="1">
        <f t="shared" si="4"/>
        <v>100</v>
      </c>
      <c r="H30" s="1">
        <f t="shared" si="5"/>
        <v>254</v>
      </c>
      <c r="I30" s="3">
        <f t="shared" si="6"/>
        <v>0.1241933</v>
      </c>
      <c r="J30" s="3">
        <f t="shared" si="7"/>
        <v>0.16268699999999994</v>
      </c>
      <c r="K30" s="3">
        <f t="shared" si="11"/>
        <v>0.9885171999999995</v>
      </c>
      <c r="L30" s="5">
        <f t="shared" si="8"/>
        <v>0.0010000923428571426</v>
      </c>
      <c r="M30" s="4">
        <f t="shared" si="9"/>
        <v>633145.2665999996</v>
      </c>
    </row>
    <row r="31" spans="1:13" ht="12.75">
      <c r="A31">
        <v>9</v>
      </c>
      <c r="B31" s="3">
        <f t="shared" si="10"/>
        <v>8.662500000000001</v>
      </c>
      <c r="C31" s="3">
        <f t="shared" si="0"/>
        <v>22.002750000000002</v>
      </c>
      <c r="D31" s="2">
        <f t="shared" si="1"/>
        <v>1.1643999045573845</v>
      </c>
      <c r="E31">
        <f t="shared" si="2"/>
        <v>0</v>
      </c>
      <c r="F31" s="1">
        <f t="shared" si="3"/>
        <v>0</v>
      </c>
      <c r="G31" s="1">
        <f t="shared" si="4"/>
        <v>100</v>
      </c>
      <c r="H31" s="1">
        <f t="shared" si="5"/>
        <v>254</v>
      </c>
      <c r="I31" s="3">
        <f t="shared" si="6"/>
        <v>0.1241933</v>
      </c>
      <c r="J31" s="3">
        <f t="shared" si="7"/>
        <v>0.14461066666666664</v>
      </c>
      <c r="K31" s="3">
        <f t="shared" si="11"/>
        <v>1.1512041999999996</v>
      </c>
      <c r="L31" s="5">
        <f t="shared" si="8"/>
        <v>0.0011646843428571424</v>
      </c>
      <c r="M31" s="4">
        <f t="shared" si="9"/>
        <v>737346.2900999995</v>
      </c>
    </row>
    <row r="32" spans="1:13" ht="12.75">
      <c r="A32">
        <v>10</v>
      </c>
      <c r="B32" s="3">
        <f t="shared" si="10"/>
        <v>9.625000000000002</v>
      </c>
      <c r="C32" s="3">
        <f t="shared" si="0"/>
        <v>24.447500000000005</v>
      </c>
      <c r="D32" s="2">
        <f t="shared" si="1"/>
        <v>1.0479599141016458</v>
      </c>
      <c r="E32">
        <f t="shared" si="2"/>
        <v>0</v>
      </c>
      <c r="F32" s="1">
        <f t="shared" si="3"/>
        <v>0</v>
      </c>
      <c r="G32" s="1">
        <f t="shared" si="4"/>
        <v>100</v>
      </c>
      <c r="H32" s="1">
        <f t="shared" si="5"/>
        <v>254</v>
      </c>
      <c r="I32" s="3">
        <f t="shared" si="6"/>
        <v>0.1241933</v>
      </c>
      <c r="J32" s="3">
        <f t="shared" si="7"/>
        <v>0.13014959999999992</v>
      </c>
      <c r="K32" s="3">
        <f t="shared" si="11"/>
        <v>1.2958148666666662</v>
      </c>
      <c r="L32" s="5">
        <f t="shared" si="8"/>
        <v>0.0013109883428571425</v>
      </c>
      <c r="M32" s="4">
        <f t="shared" si="9"/>
        <v>829969.4220999995</v>
      </c>
    </row>
    <row r="33" spans="1:13" ht="12.75">
      <c r="A33">
        <v>11</v>
      </c>
      <c r="B33" s="3">
        <f t="shared" si="10"/>
        <v>10.587500000000002</v>
      </c>
      <c r="C33" s="3">
        <f t="shared" si="0"/>
        <v>26.892250000000004</v>
      </c>
      <c r="D33" s="2">
        <f t="shared" si="1"/>
        <v>0.9526908310014962</v>
      </c>
      <c r="E33">
        <f t="shared" si="2"/>
        <v>0</v>
      </c>
      <c r="F33" s="1">
        <f t="shared" si="3"/>
        <v>0</v>
      </c>
      <c r="G33" s="1">
        <f t="shared" si="4"/>
        <v>100</v>
      </c>
      <c r="H33" s="1">
        <f t="shared" si="5"/>
        <v>254</v>
      </c>
      <c r="I33" s="3">
        <f t="shared" si="6"/>
        <v>0.1241933</v>
      </c>
      <c r="J33" s="3">
        <f t="shared" si="7"/>
        <v>0.11831781818181812</v>
      </c>
      <c r="K33" s="3">
        <f t="shared" si="11"/>
        <v>1.4259644666666662</v>
      </c>
      <c r="L33" s="5">
        <f t="shared" si="8"/>
        <v>0.0014426619428571427</v>
      </c>
      <c r="M33" s="4">
        <f t="shared" si="9"/>
        <v>913330.2408999995</v>
      </c>
    </row>
    <row r="34" spans="1:13" ht="12.75">
      <c r="A34">
        <v>12</v>
      </c>
      <c r="B34" s="3">
        <f t="shared" si="10"/>
        <v>11.550000000000002</v>
      </c>
      <c r="C34" s="3">
        <f t="shared" si="0"/>
        <v>29.337000000000007</v>
      </c>
      <c r="D34" s="2">
        <f t="shared" si="1"/>
        <v>0.8732999284180382</v>
      </c>
      <c r="E34">
        <f t="shared" si="2"/>
        <v>0</v>
      </c>
      <c r="F34" s="1">
        <f t="shared" si="3"/>
        <v>0</v>
      </c>
      <c r="G34" s="1">
        <f t="shared" si="4"/>
        <v>100</v>
      </c>
      <c r="H34" s="1">
        <f t="shared" si="5"/>
        <v>254</v>
      </c>
      <c r="I34" s="3">
        <f t="shared" si="6"/>
        <v>0.1241933</v>
      </c>
      <c r="J34" s="3">
        <f t="shared" si="7"/>
        <v>0.10845799999999994</v>
      </c>
      <c r="K34" s="3">
        <f t="shared" si="11"/>
        <v>1.5442822848484843</v>
      </c>
      <c r="L34" s="5">
        <f t="shared" si="8"/>
        <v>0.0015623652155844154</v>
      </c>
      <c r="M34" s="4">
        <f t="shared" si="9"/>
        <v>989112.8034454541</v>
      </c>
    </row>
    <row r="35" spans="1:13" ht="12.75">
      <c r="A35">
        <v>13</v>
      </c>
      <c r="B35" s="3">
        <f t="shared" si="10"/>
        <v>12.512500000000003</v>
      </c>
      <c r="C35" s="3">
        <f t="shared" si="0"/>
        <v>31.781750000000006</v>
      </c>
      <c r="D35" s="2">
        <f t="shared" si="1"/>
        <v>0.8061230108474199</v>
      </c>
      <c r="E35">
        <f t="shared" si="2"/>
        <v>0</v>
      </c>
      <c r="F35" s="1">
        <f t="shared" si="3"/>
        <v>0</v>
      </c>
      <c r="G35" s="1">
        <f t="shared" si="4"/>
        <v>100</v>
      </c>
      <c r="H35" s="1">
        <f t="shared" si="5"/>
        <v>254</v>
      </c>
      <c r="I35" s="3">
        <f t="shared" si="6"/>
        <v>0.1241933</v>
      </c>
      <c r="J35" s="3">
        <f t="shared" si="7"/>
        <v>0.10011507692307688</v>
      </c>
      <c r="K35" s="3">
        <f t="shared" si="11"/>
        <v>1.6527402848484842</v>
      </c>
      <c r="L35" s="5">
        <f t="shared" si="8"/>
        <v>0.0016720932155844153</v>
      </c>
      <c r="M35" s="4">
        <f t="shared" si="9"/>
        <v>1058580.152445454</v>
      </c>
    </row>
    <row r="36" spans="1:13" ht="12.75">
      <c r="A36">
        <v>14</v>
      </c>
      <c r="B36" s="3">
        <f t="shared" si="10"/>
        <v>13.475000000000003</v>
      </c>
      <c r="C36" s="3">
        <f t="shared" si="0"/>
        <v>34.22650000000001</v>
      </c>
      <c r="D36" s="2">
        <f t="shared" si="1"/>
        <v>0.7485427957868899</v>
      </c>
      <c r="E36">
        <f t="shared" si="2"/>
        <v>0</v>
      </c>
      <c r="F36" s="1">
        <f t="shared" si="3"/>
        <v>0</v>
      </c>
      <c r="G36" s="1">
        <f t="shared" si="4"/>
        <v>100</v>
      </c>
      <c r="H36" s="1">
        <f t="shared" si="5"/>
        <v>254</v>
      </c>
      <c r="I36" s="3">
        <f t="shared" si="6"/>
        <v>0.1241933</v>
      </c>
      <c r="J36" s="3">
        <f t="shared" si="7"/>
        <v>0.09296399999999995</v>
      </c>
      <c r="K36" s="3">
        <f t="shared" si="11"/>
        <v>1.7528553617715612</v>
      </c>
      <c r="L36" s="5">
        <f t="shared" si="8"/>
        <v>0.0017733806001997998</v>
      </c>
      <c r="M36" s="4">
        <f t="shared" si="9"/>
        <v>1122703.8592146847</v>
      </c>
    </row>
    <row r="37" spans="1:13" ht="12.75">
      <c r="A37">
        <v>15</v>
      </c>
      <c r="B37" s="3">
        <f t="shared" si="10"/>
        <v>14.437500000000004</v>
      </c>
      <c r="C37" s="3">
        <f t="shared" si="0"/>
        <v>36.67125000000001</v>
      </c>
      <c r="D37" s="2">
        <f t="shared" si="1"/>
        <v>0.6986399427344306</v>
      </c>
      <c r="E37">
        <f t="shared" si="2"/>
        <v>0</v>
      </c>
      <c r="F37" s="1">
        <f t="shared" si="3"/>
        <v>0</v>
      </c>
      <c r="G37" s="1">
        <f t="shared" si="4"/>
        <v>100</v>
      </c>
      <c r="H37" s="1">
        <f t="shared" si="5"/>
        <v>254</v>
      </c>
      <c r="I37" s="3">
        <f t="shared" si="6"/>
        <v>0.1241933</v>
      </c>
      <c r="J37" s="3">
        <f t="shared" si="7"/>
        <v>0.08676639999999997</v>
      </c>
      <c r="K37" s="3">
        <f t="shared" si="11"/>
        <v>1.8458193617715613</v>
      </c>
      <c r="L37" s="5">
        <f t="shared" si="8"/>
        <v>0.0018674331716283714</v>
      </c>
      <c r="M37" s="4">
        <f t="shared" si="9"/>
        <v>1182247.3012146847</v>
      </c>
    </row>
    <row r="38" spans="1:13" ht="12.75">
      <c r="A38">
        <v>16</v>
      </c>
      <c r="B38" s="3">
        <f t="shared" si="10"/>
        <v>15.400000000000004</v>
      </c>
      <c r="C38" s="3">
        <f t="shared" si="0"/>
        <v>39.116000000000014</v>
      </c>
      <c r="D38" s="2">
        <f t="shared" si="1"/>
        <v>0.6549749463135286</v>
      </c>
      <c r="E38">
        <f t="shared" si="2"/>
        <v>0</v>
      </c>
      <c r="F38" s="1">
        <f t="shared" si="3"/>
        <v>0</v>
      </c>
      <c r="G38" s="1">
        <f t="shared" si="4"/>
        <v>100</v>
      </c>
      <c r="H38" s="1">
        <f t="shared" si="5"/>
        <v>254</v>
      </c>
      <c r="I38" s="3">
        <f t="shared" si="6"/>
        <v>0.1241933</v>
      </c>
      <c r="J38" s="3">
        <f t="shared" si="7"/>
        <v>0.08134349999999996</v>
      </c>
      <c r="K38" s="3">
        <f t="shared" si="11"/>
        <v>1.9325857617715612</v>
      </c>
      <c r="L38" s="5">
        <f t="shared" si="8"/>
        <v>0.001955215571628371</v>
      </c>
      <c r="M38" s="4">
        <f t="shared" si="9"/>
        <v>1237821.1804146846</v>
      </c>
    </row>
    <row r="39" spans="1:13" ht="12.75">
      <c r="A39">
        <v>17</v>
      </c>
      <c r="B39" s="3">
        <f t="shared" si="10"/>
        <v>16.362500000000004</v>
      </c>
      <c r="C39" s="3">
        <f t="shared" si="0"/>
        <v>41.56075000000001</v>
      </c>
      <c r="D39" s="2">
        <f t="shared" si="1"/>
        <v>0.6164470082950857</v>
      </c>
      <c r="E39">
        <f t="shared" si="2"/>
        <v>0</v>
      </c>
      <c r="F39" s="1">
        <f t="shared" si="3"/>
        <v>0</v>
      </c>
      <c r="G39" s="1">
        <f t="shared" si="4"/>
        <v>100</v>
      </c>
      <c r="H39" s="1">
        <f t="shared" si="5"/>
        <v>254</v>
      </c>
      <c r="I39" s="3">
        <f t="shared" si="6"/>
        <v>0.1241933</v>
      </c>
      <c r="J39" s="3">
        <f t="shared" si="7"/>
        <v>0.07655858823529407</v>
      </c>
      <c r="K39" s="3">
        <f t="shared" si="11"/>
        <v>2.013929261771561</v>
      </c>
      <c r="L39" s="5">
        <f t="shared" si="8"/>
        <v>0.002037511571628371</v>
      </c>
      <c r="M39" s="4">
        <f t="shared" si="9"/>
        <v>1289921.6921646844</v>
      </c>
    </row>
    <row r="40" spans="1:13" ht="12.75">
      <c r="A40">
        <v>18</v>
      </c>
      <c r="B40" s="3">
        <f t="shared" si="10"/>
        <v>17.325000000000003</v>
      </c>
      <c r="C40" s="3">
        <f t="shared" si="0"/>
        <v>44.005500000000005</v>
      </c>
      <c r="D40" s="2">
        <f t="shared" si="1"/>
        <v>0.5821999522786923</v>
      </c>
      <c r="E40">
        <f t="shared" si="2"/>
        <v>0</v>
      </c>
      <c r="F40" s="1">
        <f t="shared" si="3"/>
        <v>0</v>
      </c>
      <c r="G40" s="1">
        <f t="shared" si="4"/>
        <v>100</v>
      </c>
      <c r="H40" s="1">
        <f t="shared" si="5"/>
        <v>254</v>
      </c>
      <c r="I40" s="3">
        <f t="shared" si="6"/>
        <v>0.1241933</v>
      </c>
      <c r="J40" s="3">
        <f t="shared" si="7"/>
        <v>0.07230533333333332</v>
      </c>
      <c r="K40" s="3">
        <f t="shared" si="11"/>
        <v>2.090487850006855</v>
      </c>
      <c r="L40" s="5">
        <f t="shared" si="8"/>
        <v>0.0021149666304519006</v>
      </c>
      <c r="M40" s="4">
        <f t="shared" si="9"/>
        <v>1338957.4679293905</v>
      </c>
    </row>
    <row r="41" spans="1:13" ht="12.75">
      <c r="A41">
        <v>19</v>
      </c>
      <c r="B41" s="3">
        <f t="shared" si="10"/>
        <v>18.2875</v>
      </c>
      <c r="C41" s="3">
        <f t="shared" si="0"/>
        <v>46.450250000000004</v>
      </c>
      <c r="D41" s="2">
        <f t="shared" si="1"/>
        <v>0.5515578495271821</v>
      </c>
      <c r="E41">
        <f t="shared" si="2"/>
        <v>0</v>
      </c>
      <c r="F41" s="1">
        <f t="shared" si="3"/>
        <v>0</v>
      </c>
      <c r="G41" s="1">
        <f t="shared" si="4"/>
        <v>100</v>
      </c>
      <c r="H41" s="1">
        <f t="shared" si="5"/>
        <v>254</v>
      </c>
      <c r="I41" s="3">
        <f t="shared" si="6"/>
        <v>0.1241933</v>
      </c>
      <c r="J41" s="3">
        <f t="shared" si="7"/>
        <v>0.0684997894736842</v>
      </c>
      <c r="K41" s="3">
        <f t="shared" si="11"/>
        <v>2.1627931833401886</v>
      </c>
      <c r="L41" s="5">
        <f t="shared" si="8"/>
        <v>0.0021881186304519005</v>
      </c>
      <c r="M41" s="4">
        <f t="shared" si="9"/>
        <v>1385269.0339293904</v>
      </c>
    </row>
    <row r="42" spans="1:13" ht="12.75">
      <c r="A42">
        <v>20</v>
      </c>
      <c r="B42" s="3">
        <f t="shared" si="10"/>
        <v>19.25</v>
      </c>
      <c r="C42" s="3">
        <f t="shared" si="0"/>
        <v>48.895</v>
      </c>
      <c r="D42" s="2">
        <f t="shared" si="1"/>
        <v>0.523979957050823</v>
      </c>
      <c r="E42">
        <f t="shared" si="2"/>
        <v>0</v>
      </c>
      <c r="F42" s="1">
        <f t="shared" si="3"/>
        <v>0</v>
      </c>
      <c r="G42" s="1">
        <f t="shared" si="4"/>
        <v>100</v>
      </c>
      <c r="H42" s="1">
        <f t="shared" si="5"/>
        <v>254</v>
      </c>
      <c r="I42" s="3">
        <f t="shared" si="6"/>
        <v>0.1241933</v>
      </c>
      <c r="J42" s="3">
        <f t="shared" si="7"/>
        <v>0.06507479999999997</v>
      </c>
      <c r="K42" s="3">
        <f t="shared" si="11"/>
        <v>2.231292972813873</v>
      </c>
      <c r="L42" s="5">
        <f t="shared" si="8"/>
        <v>0.0022574205251887428</v>
      </c>
      <c r="M42" s="4">
        <f t="shared" si="9"/>
        <v>1429143.1490872852</v>
      </c>
    </row>
    <row r="43" spans="1:13" ht="12.75">
      <c r="A43">
        <v>21</v>
      </c>
      <c r="B43" s="3">
        <f t="shared" si="10"/>
        <v>20.2125</v>
      </c>
      <c r="C43" s="3">
        <f t="shared" si="0"/>
        <v>51.339749999999995</v>
      </c>
      <c r="D43" s="2">
        <f t="shared" si="1"/>
        <v>0.49902853052459345</v>
      </c>
      <c r="E43">
        <f t="shared" si="2"/>
        <v>0</v>
      </c>
      <c r="F43" s="1">
        <f t="shared" si="3"/>
        <v>0</v>
      </c>
      <c r="G43" s="1">
        <f t="shared" si="4"/>
        <v>100</v>
      </c>
      <c r="H43" s="1">
        <f t="shared" si="5"/>
        <v>254</v>
      </c>
      <c r="I43" s="3">
        <f t="shared" si="6"/>
        <v>0.1241933</v>
      </c>
      <c r="J43" s="3">
        <f t="shared" si="7"/>
        <v>0.061975999999999996</v>
      </c>
      <c r="K43" s="3">
        <f t="shared" si="11"/>
        <v>2.296367772813873</v>
      </c>
      <c r="L43" s="5">
        <f t="shared" si="8"/>
        <v>0.002323257325188743</v>
      </c>
      <c r="M43" s="4">
        <f t="shared" si="9"/>
        <v>1470823.5584872854</v>
      </c>
    </row>
    <row r="44" spans="1:13" ht="12.75">
      <c r="A44">
        <v>22</v>
      </c>
      <c r="B44" s="3">
        <f t="shared" si="10"/>
        <v>21.174999999999997</v>
      </c>
      <c r="C44" s="3">
        <f t="shared" si="0"/>
        <v>53.784499999999994</v>
      </c>
      <c r="D44" s="2">
        <f t="shared" si="1"/>
        <v>0.4763454155007483</v>
      </c>
      <c r="E44">
        <f t="shared" si="2"/>
        <v>0</v>
      </c>
      <c r="F44" s="1">
        <f t="shared" si="3"/>
        <v>0</v>
      </c>
      <c r="G44" s="1">
        <f t="shared" si="4"/>
        <v>100</v>
      </c>
      <c r="H44" s="1">
        <f t="shared" si="5"/>
        <v>254</v>
      </c>
      <c r="I44" s="3">
        <f t="shared" si="6"/>
        <v>0.1241933</v>
      </c>
      <c r="J44" s="3">
        <f t="shared" si="7"/>
        <v>0.05915890909090909</v>
      </c>
      <c r="K44" s="3">
        <f t="shared" si="11"/>
        <v>2.358343772813873</v>
      </c>
      <c r="L44" s="5">
        <f t="shared" si="8"/>
        <v>0.0023859590394744576</v>
      </c>
      <c r="M44" s="4">
        <f t="shared" si="9"/>
        <v>1510519.1864872854</v>
      </c>
    </row>
    <row r="45" spans="1:13" ht="12.75">
      <c r="A45">
        <v>23</v>
      </c>
      <c r="B45" s="3">
        <f t="shared" si="10"/>
        <v>22.137499999999996</v>
      </c>
      <c r="C45" s="3">
        <f t="shared" si="0"/>
        <v>56.22924999999999</v>
      </c>
      <c r="D45" s="2">
        <f t="shared" si="1"/>
        <v>0.45563474526158526</v>
      </c>
      <c r="E45">
        <f t="shared" si="2"/>
        <v>0</v>
      </c>
      <c r="F45" s="1">
        <f t="shared" si="3"/>
        <v>0</v>
      </c>
      <c r="G45" s="1">
        <f t="shared" si="4"/>
        <v>100</v>
      </c>
      <c r="H45" s="1">
        <f t="shared" si="5"/>
        <v>254</v>
      </c>
      <c r="I45" s="3">
        <f t="shared" si="6"/>
        <v>0.1241933</v>
      </c>
      <c r="J45" s="3">
        <f t="shared" si="7"/>
        <v>0.05658678260869564</v>
      </c>
      <c r="K45" s="3">
        <f t="shared" si="11"/>
        <v>2.4175026819047822</v>
      </c>
      <c r="L45" s="5">
        <f t="shared" si="8"/>
        <v>0.002445810675838094</v>
      </c>
      <c r="M45" s="4">
        <f t="shared" si="9"/>
        <v>1548410.4677600127</v>
      </c>
    </row>
    <row r="46" spans="1:13" ht="12.75">
      <c r="A46">
        <v>24</v>
      </c>
      <c r="B46" s="3">
        <f t="shared" si="10"/>
        <v>23.099999999999994</v>
      </c>
      <c r="C46" s="3">
        <f t="shared" si="0"/>
        <v>58.673999999999985</v>
      </c>
      <c r="D46" s="2">
        <f t="shared" si="1"/>
        <v>0.43664996420901936</v>
      </c>
      <c r="E46">
        <f t="shared" si="2"/>
        <v>0</v>
      </c>
      <c r="F46" s="1">
        <f t="shared" si="3"/>
        <v>0</v>
      </c>
      <c r="G46" s="1">
        <f t="shared" si="4"/>
        <v>100</v>
      </c>
      <c r="H46" s="1">
        <f t="shared" si="5"/>
        <v>254</v>
      </c>
      <c r="I46" s="3">
        <f t="shared" si="6"/>
        <v>0.1241933</v>
      </c>
      <c r="J46" s="3">
        <f t="shared" si="7"/>
        <v>0.054229000000000006</v>
      </c>
      <c r="K46" s="3">
        <f t="shared" si="11"/>
        <v>2.4740894645134777</v>
      </c>
      <c r="L46" s="5">
        <f t="shared" si="8"/>
        <v>0.0025030600671424414</v>
      </c>
      <c r="M46" s="4">
        <f t="shared" si="9"/>
        <v>1584654.302020882</v>
      </c>
    </row>
    <row r="47" spans="1:13" ht="12.75">
      <c r="A47">
        <v>25</v>
      </c>
      <c r="B47" s="3">
        <f t="shared" si="10"/>
        <v>24.062499999999993</v>
      </c>
      <c r="C47" s="3">
        <f t="shared" si="0"/>
        <v>61.118749999999984</v>
      </c>
      <c r="D47" s="2">
        <f t="shared" si="1"/>
        <v>0.4191839656406585</v>
      </c>
      <c r="E47">
        <f t="shared" si="2"/>
        <v>0</v>
      </c>
      <c r="F47" s="1">
        <f t="shared" si="3"/>
        <v>0</v>
      </c>
      <c r="G47" s="1">
        <f t="shared" si="4"/>
        <v>100</v>
      </c>
      <c r="H47" s="1">
        <f t="shared" si="5"/>
        <v>254</v>
      </c>
      <c r="I47" s="3">
        <f t="shared" si="6"/>
        <v>0.1241933</v>
      </c>
      <c r="J47" s="3">
        <f t="shared" si="7"/>
        <v>0.052059839999999996</v>
      </c>
      <c r="K47" s="3">
        <f t="shared" si="11"/>
        <v>2.5283184645134775</v>
      </c>
      <c r="L47" s="5">
        <f t="shared" si="8"/>
        <v>0.0025579240671424414</v>
      </c>
      <c r="M47" s="4">
        <f t="shared" si="9"/>
        <v>1619387.976520882</v>
      </c>
    </row>
    <row r="48" spans="1:13" ht="12.75">
      <c r="A48">
        <v>26</v>
      </c>
      <c r="B48" s="3">
        <f t="shared" si="10"/>
        <v>25.02499999999999</v>
      </c>
      <c r="C48" s="3">
        <f t="shared" si="0"/>
        <v>63.563499999999976</v>
      </c>
      <c r="D48" s="2">
        <f t="shared" si="1"/>
        <v>0.4030615054237102</v>
      </c>
      <c r="E48">
        <f t="shared" si="2"/>
        <v>0</v>
      </c>
      <c r="F48" s="1">
        <f t="shared" si="3"/>
        <v>0</v>
      </c>
      <c r="G48" s="1">
        <f t="shared" si="4"/>
        <v>100</v>
      </c>
      <c r="H48" s="1">
        <f t="shared" si="5"/>
        <v>254</v>
      </c>
      <c r="I48" s="3">
        <f t="shared" si="6"/>
        <v>0.1241933</v>
      </c>
      <c r="J48" s="3">
        <f t="shared" si="7"/>
        <v>0.05005753846153847</v>
      </c>
      <c r="K48" s="3">
        <f t="shared" si="11"/>
        <v>2.5803783045134776</v>
      </c>
      <c r="L48" s="5">
        <f t="shared" si="8"/>
        <v>0.0026105935071424414</v>
      </c>
      <c r="M48" s="4">
        <f t="shared" si="9"/>
        <v>1652732.304040882</v>
      </c>
    </row>
    <row r="49" spans="1:13" ht="12.75">
      <c r="A49">
        <v>27</v>
      </c>
      <c r="B49" s="3">
        <f t="shared" si="10"/>
        <v>25.98749999999999</v>
      </c>
      <c r="C49" s="3">
        <f t="shared" si="0"/>
        <v>66.00824999999998</v>
      </c>
      <c r="D49" s="2">
        <f t="shared" si="1"/>
        <v>0.3881333015191283</v>
      </c>
      <c r="E49">
        <f t="shared" si="2"/>
        <v>0</v>
      </c>
      <c r="F49" s="1">
        <f t="shared" si="3"/>
        <v>0</v>
      </c>
      <c r="G49" s="1">
        <f t="shared" si="4"/>
        <v>100</v>
      </c>
      <c r="H49" s="1">
        <f t="shared" si="5"/>
        <v>254</v>
      </c>
      <c r="I49" s="3">
        <f t="shared" si="6"/>
        <v>0.1241933</v>
      </c>
      <c r="J49" s="3">
        <f t="shared" si="7"/>
        <v>0.048203555555555555</v>
      </c>
      <c r="K49" s="3">
        <f t="shared" si="11"/>
        <v>2.630435842975016</v>
      </c>
      <c r="L49" s="5">
        <f t="shared" si="8"/>
        <v>0.0026612371994501334</v>
      </c>
      <c r="M49" s="4">
        <f t="shared" si="9"/>
        <v>1684794.1574254972</v>
      </c>
    </row>
    <row r="50" spans="1:13" ht="12.75">
      <c r="A50">
        <v>28</v>
      </c>
      <c r="B50" s="3">
        <f t="shared" si="10"/>
        <v>26.94999999999999</v>
      </c>
      <c r="C50" s="3">
        <f t="shared" si="0"/>
        <v>68.45299999999997</v>
      </c>
      <c r="D50" s="2">
        <f t="shared" si="1"/>
        <v>0.37427139789344516</v>
      </c>
      <c r="E50">
        <f t="shared" si="2"/>
        <v>0</v>
      </c>
      <c r="F50" s="1">
        <f t="shared" si="3"/>
        <v>0</v>
      </c>
      <c r="G50" s="1">
        <f t="shared" si="4"/>
        <v>100</v>
      </c>
      <c r="H50" s="1">
        <f t="shared" si="5"/>
        <v>254</v>
      </c>
      <c r="I50" s="3">
        <f t="shared" si="6"/>
        <v>0.1241933</v>
      </c>
      <c r="J50" s="3">
        <f t="shared" si="7"/>
        <v>0.046482</v>
      </c>
      <c r="K50" s="3">
        <f t="shared" si="11"/>
        <v>2.6786393985305716</v>
      </c>
      <c r="L50" s="5">
        <f t="shared" si="8"/>
        <v>0.0027100051994501336</v>
      </c>
      <c r="M50" s="4">
        <f t="shared" si="9"/>
        <v>1715668.5347588307</v>
      </c>
    </row>
    <row r="51" spans="1:13" ht="12.75">
      <c r="A51">
        <v>29</v>
      </c>
      <c r="B51" s="3">
        <f t="shared" si="10"/>
        <v>27.912499999999987</v>
      </c>
      <c r="C51" s="3">
        <f t="shared" si="0"/>
        <v>70.89774999999997</v>
      </c>
      <c r="D51" s="2">
        <f t="shared" si="1"/>
        <v>0.3613654876212574</v>
      </c>
      <c r="E51">
        <f t="shared" si="2"/>
        <v>1</v>
      </c>
      <c r="F51" s="1">
        <f t="shared" si="3"/>
        <v>0.02257106524044723</v>
      </c>
      <c r="G51" s="1">
        <f t="shared" si="4"/>
        <v>100</v>
      </c>
      <c r="H51" s="1">
        <f t="shared" si="5"/>
        <v>254</v>
      </c>
      <c r="I51" s="3">
        <f t="shared" si="6"/>
        <v>0.1241933</v>
      </c>
      <c r="J51" s="3">
        <f t="shared" si="7"/>
        <v>0.04487917241379311</v>
      </c>
      <c r="K51" s="3">
        <f t="shared" si="11"/>
        <v>2.725121398530572</v>
      </c>
      <c r="L51" s="5">
        <f t="shared" si="8"/>
        <v>0.0027570314851644196</v>
      </c>
      <c r="M51" s="4">
        <f t="shared" si="9"/>
        <v>1745440.2557588308</v>
      </c>
    </row>
    <row r="52" spans="1:13" ht="12.75">
      <c r="A52">
        <v>30</v>
      </c>
      <c r="B52" s="3">
        <f t="shared" si="10"/>
        <v>28.874999999999986</v>
      </c>
      <c r="C52" s="3">
        <f t="shared" si="0"/>
        <v>73.34249999999996</v>
      </c>
      <c r="D52" s="2">
        <f t="shared" si="1"/>
        <v>0.3493199713672156</v>
      </c>
      <c r="E52">
        <f t="shared" si="2"/>
        <v>1</v>
      </c>
      <c r="F52" s="1">
        <f t="shared" si="3"/>
        <v>1.1367302368204262</v>
      </c>
      <c r="G52" s="1">
        <f t="shared" si="4"/>
        <v>100</v>
      </c>
      <c r="H52" s="1">
        <f t="shared" si="5"/>
        <v>254</v>
      </c>
      <c r="I52" s="3">
        <f t="shared" si="6"/>
        <v>0.1241933</v>
      </c>
      <c r="J52" s="3">
        <f t="shared" si="7"/>
        <v>0.04338320000000002</v>
      </c>
      <c r="K52" s="3">
        <f t="shared" si="11"/>
        <v>2.7700005709443647</v>
      </c>
      <c r="L52" s="5">
        <f t="shared" si="8"/>
        <v>0.0028024361748195917</v>
      </c>
      <c r="M52" s="4">
        <f t="shared" si="9"/>
        <v>1774185.365689865</v>
      </c>
    </row>
    <row r="53" spans="1:13" ht="12.75">
      <c r="A53">
        <v>31</v>
      </c>
      <c r="B53" s="3">
        <f t="shared" si="10"/>
        <v>29.837499999999984</v>
      </c>
      <c r="C53" s="3">
        <f t="shared" si="0"/>
        <v>75.78724999999996</v>
      </c>
      <c r="D53" s="2">
        <f t="shared" si="1"/>
        <v>0.3380515851940796</v>
      </c>
      <c r="E53">
        <f t="shared" si="2"/>
        <v>1</v>
      </c>
      <c r="F53" s="1">
        <f t="shared" si="3"/>
        <v>2.2513195384002977</v>
      </c>
      <c r="G53" s="1">
        <f t="shared" si="4"/>
        <v>100</v>
      </c>
      <c r="H53" s="1">
        <f t="shared" si="5"/>
        <v>254</v>
      </c>
      <c r="I53" s="3">
        <f t="shared" si="6"/>
        <v>0.1241933</v>
      </c>
      <c r="J53" s="3">
        <f t="shared" si="7"/>
        <v>0.04198374193548388</v>
      </c>
      <c r="K53" s="3">
        <f t="shared" si="11"/>
        <v>2.8133837709443648</v>
      </c>
      <c r="L53" s="5">
        <f t="shared" si="8"/>
        <v>0.002846327374819592</v>
      </c>
      <c r="M53" s="4">
        <f t="shared" si="9"/>
        <v>1801972.3052898655</v>
      </c>
    </row>
    <row r="54" spans="1:13" ht="12.75">
      <c r="A54">
        <v>32</v>
      </c>
      <c r="B54" s="3">
        <f t="shared" si="10"/>
        <v>30.799999999999983</v>
      </c>
      <c r="C54" s="3">
        <f t="shared" si="0"/>
        <v>78.23199999999996</v>
      </c>
      <c r="D54" s="2">
        <f t="shared" si="1"/>
        <v>0.3274874731567646</v>
      </c>
      <c r="E54">
        <f t="shared" si="2"/>
        <v>1</v>
      </c>
      <c r="F54" s="1">
        <f t="shared" si="3"/>
        <v>3.3667620308166164</v>
      </c>
      <c r="G54" s="1">
        <f t="shared" si="4"/>
        <v>100</v>
      </c>
      <c r="H54" s="1">
        <f t="shared" si="5"/>
        <v>254</v>
      </c>
      <c r="I54" s="3">
        <f t="shared" si="6"/>
        <v>0.1241933</v>
      </c>
      <c r="J54" s="3">
        <f t="shared" si="7"/>
        <v>0.04067175000000001</v>
      </c>
      <c r="K54" s="3">
        <f t="shared" si="11"/>
        <v>2.8553675128798486</v>
      </c>
      <c r="L54" s="5">
        <f t="shared" si="8"/>
        <v>0.0028888027296583014</v>
      </c>
      <c r="M54" s="4">
        <f t="shared" si="9"/>
        <v>1828862.8919995425</v>
      </c>
    </row>
    <row r="55" spans="1:13" ht="12.75">
      <c r="A55">
        <v>33</v>
      </c>
      <c r="B55" s="3">
        <f t="shared" si="10"/>
        <v>31.76249999999998</v>
      </c>
      <c r="C55" s="3">
        <f aca="true" t="shared" si="12" ref="C55:C86">2.54*B55</f>
        <v>80.67674999999996</v>
      </c>
      <c r="D55" s="2">
        <f aca="true" t="shared" si="13" ref="D55:D86">IF(B55&lt;rib,0,4*PI()*0.0000001*Nturn*curr/2/PI()/(B55*2.54/100))</f>
        <v>0.31756361033383235</v>
      </c>
      <c r="E55">
        <f aca="true" t="shared" si="14" ref="E55:E86">IF(B55&lt;rclb1,0,IF(B55&lt;reb1,1,2))</f>
        <v>1</v>
      </c>
      <c r="F55" s="1">
        <f aca="true" t="shared" si="15" ref="F55:F86">180/PI()*IF(E55=0,0,IF(E55=1,ASIN((B55-rclb1)/rad1),PI()/2-ASIN((B55-rclb2)/rad2)))</f>
        <v>4.4834836938976235</v>
      </c>
      <c r="G55" s="1">
        <f aca="true" t="shared" si="16" ref="G55:G86">MIN(hh,IF(E55=0,hh,IF(E55=1,rad1*COS(F55*PI()/180)+zclb1,rad2*SIN(F55*PI()/180)+zclb2)))</f>
        <v>100</v>
      </c>
      <c r="H55" s="1">
        <f aca="true" t="shared" si="17" ref="H55:H86">G55*2.54</f>
        <v>254</v>
      </c>
      <c r="I55" s="3">
        <f aca="true" t="shared" si="18" ref="I55:I86">2*deltaR*2.54/100*H55/100</f>
        <v>0.1241933</v>
      </c>
      <c r="J55" s="3">
        <f aca="true" t="shared" si="19" ref="J55:J86">D55*I55</f>
        <v>0.03943927272727274</v>
      </c>
      <c r="K55" s="3">
        <f t="shared" si="11"/>
        <v>2.8960392628798486</v>
      </c>
      <c r="L55" s="5">
        <f aca="true" t="shared" si="20" ref="L55:L86">Nturn*K55/curr</f>
        <v>0.002929950729658302</v>
      </c>
      <c r="M55" s="4">
        <f aca="true" t="shared" si="21" ref="M55:M86">1/2*L55*curr^2</f>
        <v>1854913.1478745427</v>
      </c>
    </row>
    <row r="56" spans="1:13" ht="12.75">
      <c r="A56">
        <v>34</v>
      </c>
      <c r="B56" s="3">
        <f aca="true" t="shared" si="22" ref="B56:B87">B55+deltaR</f>
        <v>32.72499999999998</v>
      </c>
      <c r="C56" s="3">
        <f t="shared" si="12"/>
        <v>83.12149999999995</v>
      </c>
      <c r="D56" s="2">
        <f t="shared" si="13"/>
        <v>0.3082235041475431</v>
      </c>
      <c r="E56">
        <f t="shared" si="14"/>
        <v>1</v>
      </c>
      <c r="F56" s="1">
        <f t="shared" si="15"/>
        <v>5.60191490623</v>
      </c>
      <c r="G56" s="1">
        <f t="shared" si="16"/>
        <v>100</v>
      </c>
      <c r="H56" s="1">
        <f t="shared" si="17"/>
        <v>254</v>
      </c>
      <c r="I56" s="3">
        <f t="shared" si="18"/>
        <v>0.1241933</v>
      </c>
      <c r="J56" s="3">
        <f t="shared" si="19"/>
        <v>0.03827929411764707</v>
      </c>
      <c r="K56" s="3">
        <f aca="true" t="shared" si="23" ref="K56:K87">K55+J55</f>
        <v>2.935478535607121</v>
      </c>
      <c r="L56" s="5">
        <f t="shared" si="20"/>
        <v>0.002969851820567392</v>
      </c>
      <c r="M56" s="4">
        <f t="shared" si="21"/>
        <v>1880174.0020563607</v>
      </c>
    </row>
    <row r="57" spans="1:13" ht="12.75">
      <c r="A57">
        <v>35</v>
      </c>
      <c r="B57" s="3">
        <f t="shared" si="22"/>
        <v>33.68749999999998</v>
      </c>
      <c r="C57" s="3">
        <f t="shared" si="12"/>
        <v>85.56624999999995</v>
      </c>
      <c r="D57" s="2">
        <f t="shared" si="13"/>
        <v>0.2994171183147562</v>
      </c>
      <c r="E57">
        <f t="shared" si="14"/>
        <v>1</v>
      </c>
      <c r="F57" s="1">
        <f t="shared" si="15"/>
        <v>6.7224919672120045</v>
      </c>
      <c r="G57" s="1">
        <f t="shared" si="16"/>
        <v>100</v>
      </c>
      <c r="H57" s="1">
        <f t="shared" si="17"/>
        <v>254</v>
      </c>
      <c r="I57" s="3">
        <f t="shared" si="18"/>
        <v>0.1241933</v>
      </c>
      <c r="J57" s="3">
        <f t="shared" si="19"/>
        <v>0.03718560000000001</v>
      </c>
      <c r="K57" s="3">
        <f t="shared" si="23"/>
        <v>2.973757829724768</v>
      </c>
      <c r="L57" s="5">
        <f t="shared" si="20"/>
        <v>0.0030085793499791567</v>
      </c>
      <c r="M57" s="4">
        <f t="shared" si="21"/>
        <v>1904691.8899387135</v>
      </c>
    </row>
    <row r="58" spans="1:13" ht="12.75">
      <c r="A58">
        <v>36</v>
      </c>
      <c r="B58" s="3">
        <f t="shared" si="22"/>
        <v>34.64999999999998</v>
      </c>
      <c r="C58" s="3">
        <f t="shared" si="12"/>
        <v>88.01099999999994</v>
      </c>
      <c r="D58" s="2">
        <f t="shared" si="13"/>
        <v>0.29109997613934635</v>
      </c>
      <c r="E58">
        <f t="shared" si="14"/>
        <v>1</v>
      </c>
      <c r="F58" s="1">
        <f t="shared" si="15"/>
        <v>7.845658676634422</v>
      </c>
      <c r="G58" s="1">
        <f t="shared" si="16"/>
        <v>100</v>
      </c>
      <c r="H58" s="1">
        <f t="shared" si="17"/>
        <v>254</v>
      </c>
      <c r="I58" s="3">
        <f t="shared" si="18"/>
        <v>0.1241933</v>
      </c>
      <c r="J58" s="3">
        <f t="shared" si="19"/>
        <v>0.03615266666666669</v>
      </c>
      <c r="K58" s="3">
        <f t="shared" si="23"/>
        <v>3.010943429724768</v>
      </c>
      <c r="L58" s="5">
        <f t="shared" si="20"/>
        <v>0.003046200378550585</v>
      </c>
      <c r="M58" s="4">
        <f t="shared" si="21"/>
        <v>1928509.2667387135</v>
      </c>
    </row>
    <row r="59" spans="1:13" ht="12.75">
      <c r="A59">
        <v>37</v>
      </c>
      <c r="B59" s="3">
        <f t="shared" si="22"/>
        <v>35.612499999999976</v>
      </c>
      <c r="C59" s="3">
        <f t="shared" si="12"/>
        <v>90.45574999999994</v>
      </c>
      <c r="D59" s="2">
        <f t="shared" si="13"/>
        <v>0.2832324092166613</v>
      </c>
      <c r="E59">
        <f t="shared" si="14"/>
        <v>1</v>
      </c>
      <c r="F59" s="1">
        <f t="shared" si="15"/>
        <v>8.971867988137964</v>
      </c>
      <c r="G59" s="1">
        <f t="shared" si="16"/>
        <v>99.89436899838262</v>
      </c>
      <c r="H59" s="1">
        <f t="shared" si="17"/>
        <v>253.73169725589185</v>
      </c>
      <c r="I59" s="3">
        <f t="shared" si="18"/>
        <v>0.12406211337326832</v>
      </c>
      <c r="J59" s="3">
        <f t="shared" si="19"/>
        <v>0.03513841126322136</v>
      </c>
      <c r="K59" s="3">
        <f t="shared" si="23"/>
        <v>3.0470960963914346</v>
      </c>
      <c r="L59" s="5">
        <f t="shared" si="20"/>
        <v>0.0030827763785505856</v>
      </c>
      <c r="M59" s="4">
        <f t="shared" si="21"/>
        <v>1951665.0497387135</v>
      </c>
    </row>
    <row r="60" spans="1:13" ht="12.75">
      <c r="A60">
        <v>38</v>
      </c>
      <c r="B60" s="3">
        <f t="shared" si="22"/>
        <v>36.574999999999974</v>
      </c>
      <c r="C60" s="3">
        <f t="shared" si="12"/>
        <v>92.90049999999994</v>
      </c>
      <c r="D60" s="2">
        <f t="shared" si="13"/>
        <v>0.2757789247635912</v>
      </c>
      <c r="E60">
        <f t="shared" si="14"/>
        <v>1</v>
      </c>
      <c r="F60" s="1">
        <f t="shared" si="15"/>
        <v>10.101583754343247</v>
      </c>
      <c r="G60" s="1">
        <f t="shared" si="16"/>
        <v>99.73266744187107</v>
      </c>
      <c r="H60" s="1">
        <f t="shared" si="17"/>
        <v>253.32097530235254</v>
      </c>
      <c r="I60" s="3">
        <f t="shared" si="18"/>
        <v>0.12386129087408528</v>
      </c>
      <c r="J60" s="3">
        <f t="shared" si="19"/>
        <v>0.03415833361708565</v>
      </c>
      <c r="K60" s="3">
        <f t="shared" si="23"/>
        <v>3.082234507654656</v>
      </c>
      <c r="L60" s="5">
        <f t="shared" si="20"/>
        <v>0.0031183262466201673</v>
      </c>
      <c r="M60" s="4">
        <f t="shared" si="21"/>
        <v>1974171.2021528066</v>
      </c>
    </row>
    <row r="61" spans="1:13" ht="12.75">
      <c r="A61">
        <v>39</v>
      </c>
      <c r="B61" s="3">
        <f t="shared" si="22"/>
        <v>37.53749999999997</v>
      </c>
      <c r="C61" s="3">
        <f t="shared" si="12"/>
        <v>95.34524999999994</v>
      </c>
      <c r="D61" s="2">
        <f t="shared" si="13"/>
        <v>0.26870767028247355</v>
      </c>
      <c r="E61">
        <f t="shared" si="14"/>
        <v>1</v>
      </c>
      <c r="F61" s="1">
        <f t="shared" si="15"/>
        <v>11.235282583284986</v>
      </c>
      <c r="G61" s="1">
        <f t="shared" si="16"/>
        <v>99.55135033909974</v>
      </c>
      <c r="H61" s="1">
        <f t="shared" si="17"/>
        <v>252.86042986131335</v>
      </c>
      <c r="I61" s="3">
        <f t="shared" si="18"/>
        <v>0.12363610718068915</v>
      </c>
      <c r="J61" s="3">
        <f t="shared" si="19"/>
        <v>0.03322197032331718</v>
      </c>
      <c r="K61" s="3">
        <f t="shared" si="23"/>
        <v>3.1163928412717414</v>
      </c>
      <c r="L61" s="5">
        <f t="shared" si="20"/>
        <v>0.0031528845607245726</v>
      </c>
      <c r="M61" s="4">
        <f t="shared" si="21"/>
        <v>1996049.61483455</v>
      </c>
    </row>
    <row r="62" spans="1:13" ht="12.75">
      <c r="A62">
        <v>40</v>
      </c>
      <c r="B62" s="3">
        <f t="shared" si="22"/>
        <v>38.49999999999997</v>
      </c>
      <c r="C62" s="3">
        <f t="shared" si="12"/>
        <v>97.78999999999994</v>
      </c>
      <c r="D62" s="2">
        <f t="shared" si="13"/>
        <v>0.2619899785254117</v>
      </c>
      <c r="E62">
        <f t="shared" si="14"/>
        <v>1</v>
      </c>
      <c r="F62" s="1">
        <f t="shared" si="15"/>
        <v>12.373455828067321</v>
      </c>
      <c r="G62" s="1">
        <f t="shared" si="16"/>
        <v>99.35019701097401</v>
      </c>
      <c r="H62" s="1">
        <f t="shared" si="17"/>
        <v>252.349500407874</v>
      </c>
      <c r="I62" s="3">
        <f t="shared" si="18"/>
        <v>0.12338628822442999</v>
      </c>
      <c r="J62" s="3">
        <f t="shared" si="19"/>
        <v>0.032325971002248675</v>
      </c>
      <c r="K62" s="3">
        <f t="shared" si="23"/>
        <v>3.1496148115950584</v>
      </c>
      <c r="L62" s="5">
        <f t="shared" si="20"/>
        <v>0.00318649554709383</v>
      </c>
      <c r="M62" s="4">
        <f t="shared" si="21"/>
        <v>2017328.2868266345</v>
      </c>
    </row>
    <row r="63" spans="1:13" ht="12.75">
      <c r="A63">
        <v>41</v>
      </c>
      <c r="B63" s="3">
        <f t="shared" si="22"/>
        <v>39.46249999999997</v>
      </c>
      <c r="C63" s="3">
        <f t="shared" si="12"/>
        <v>100.23474999999992</v>
      </c>
      <c r="D63" s="2">
        <f t="shared" si="13"/>
        <v>0.25559997904918214</v>
      </c>
      <c r="E63">
        <f t="shared" si="14"/>
        <v>1</v>
      </c>
      <c r="F63" s="1">
        <f t="shared" si="15"/>
        <v>13.516611734472127</v>
      </c>
      <c r="G63" s="1">
        <f t="shared" si="16"/>
        <v>99.12895874367116</v>
      </c>
      <c r="H63" s="1">
        <f t="shared" si="17"/>
        <v>251.78755520892474</v>
      </c>
      <c r="I63" s="3">
        <f t="shared" si="18"/>
        <v>0.12311152511940376</v>
      </c>
      <c r="J63" s="3">
        <f t="shared" si="19"/>
        <v>0.03146730324123246</v>
      </c>
      <c r="K63" s="3">
        <f t="shared" si="23"/>
        <v>3.181940782597307</v>
      </c>
      <c r="L63" s="5">
        <f t="shared" si="20"/>
        <v>0.0032192000423466906</v>
      </c>
      <c r="M63" s="4">
        <f t="shared" si="21"/>
        <v>2038033.071253575</v>
      </c>
    </row>
    <row r="64" spans="1:13" ht="12.75">
      <c r="A64">
        <v>42</v>
      </c>
      <c r="B64" s="3">
        <f t="shared" si="22"/>
        <v>40.42499999999997</v>
      </c>
      <c r="C64" s="3">
        <f t="shared" si="12"/>
        <v>102.67949999999992</v>
      </c>
      <c r="D64" s="2">
        <f t="shared" si="13"/>
        <v>0.24951426526229686</v>
      </c>
      <c r="E64">
        <f t="shared" si="14"/>
        <v>1</v>
      </c>
      <c r="F64" s="1">
        <f t="shared" si="15"/>
        <v>14.665277774697358</v>
      </c>
      <c r="G64" s="1">
        <f t="shared" si="16"/>
        <v>98.88735716240771</v>
      </c>
      <c r="H64" s="1">
        <f t="shared" si="17"/>
        <v>251.1738871925156</v>
      </c>
      <c r="I64" s="3">
        <f t="shared" si="18"/>
        <v>0.1228114721427805</v>
      </c>
      <c r="J64" s="3">
        <f t="shared" si="19"/>
        <v>0.030643214237486914</v>
      </c>
      <c r="K64" s="3">
        <f t="shared" si="23"/>
        <v>3.213408085838539</v>
      </c>
      <c r="L64" s="5">
        <f t="shared" si="20"/>
        <v>0.0032510358151809113</v>
      </c>
      <c r="M64" s="4">
        <f t="shared" si="21"/>
        <v>2058187.878979584</v>
      </c>
    </row>
    <row r="65" spans="1:13" ht="12.75">
      <c r="A65">
        <v>43</v>
      </c>
      <c r="B65" s="3">
        <f t="shared" si="22"/>
        <v>41.38749999999997</v>
      </c>
      <c r="C65" s="3">
        <f t="shared" si="12"/>
        <v>105.12424999999992</v>
      </c>
      <c r="D65" s="2">
        <f t="shared" si="13"/>
        <v>0.24371160793061555</v>
      </c>
      <c r="E65">
        <f t="shared" si="14"/>
        <v>1</v>
      </c>
      <c r="F65" s="1">
        <f t="shared" si="15"/>
        <v>15.820003199607523</v>
      </c>
      <c r="G65" s="1">
        <f t="shared" si="16"/>
        <v>98.62508235950885</v>
      </c>
      <c r="H65" s="1">
        <f t="shared" si="17"/>
        <v>250.5077091931525</v>
      </c>
      <c r="I65" s="3">
        <f t="shared" si="18"/>
        <v>0.12248574440999191</v>
      </c>
      <c r="J65" s="3">
        <f t="shared" si="19"/>
        <v>0.029851197718737534</v>
      </c>
      <c r="K65" s="3">
        <f t="shared" si="23"/>
        <v>3.244051300076026</v>
      </c>
      <c r="L65" s="5">
        <f t="shared" si="20"/>
        <v>0.0032820378492572446</v>
      </c>
      <c r="M65" s="4">
        <f t="shared" si="21"/>
        <v>2077814.8576986943</v>
      </c>
    </row>
    <row r="66" spans="1:13" ht="12.75">
      <c r="A66">
        <v>44</v>
      </c>
      <c r="B66" s="3">
        <f t="shared" si="22"/>
        <v>42.349999999999966</v>
      </c>
      <c r="C66" s="3">
        <f t="shared" si="12"/>
        <v>107.56899999999992</v>
      </c>
      <c r="D66" s="2">
        <f t="shared" si="13"/>
        <v>0.2381727077503743</v>
      </c>
      <c r="E66">
        <f t="shared" si="14"/>
        <v>1</v>
      </c>
      <c r="F66" s="1">
        <f t="shared" si="15"/>
        <v>16.98136184700559</v>
      </c>
      <c r="G66" s="1">
        <f t="shared" si="16"/>
        <v>98.34179074559813</v>
      </c>
      <c r="H66" s="1">
        <f t="shared" si="17"/>
        <v>249.78814849381925</v>
      </c>
      <c r="I66" s="3">
        <f t="shared" si="18"/>
        <v>0.12213391520605292</v>
      </c>
      <c r="J66" s="3">
        <f t="shared" si="19"/>
        <v>0.02908896529278024</v>
      </c>
      <c r="K66" s="3">
        <f t="shared" si="23"/>
        <v>3.2739024977947637</v>
      </c>
      <c r="L66" s="5">
        <f t="shared" si="20"/>
        <v>0.003312238592616717</v>
      </c>
      <c r="M66" s="4">
        <f t="shared" si="21"/>
        <v>2096934.5498375457</v>
      </c>
    </row>
    <row r="67" spans="1:13" ht="12.75">
      <c r="A67">
        <v>45</v>
      </c>
      <c r="B67" s="3">
        <f t="shared" si="22"/>
        <v>43.312499999999964</v>
      </c>
      <c r="C67" s="3">
        <f t="shared" si="12"/>
        <v>110.01374999999992</v>
      </c>
      <c r="D67" s="2">
        <f t="shared" si="13"/>
        <v>0.2328799809114771</v>
      </c>
      <c r="E67">
        <f t="shared" si="14"/>
        <v>1</v>
      </c>
      <c r="F67" s="1">
        <f t="shared" si="15"/>
        <v>18.149955249694017</v>
      </c>
      <c r="G67" s="1">
        <f t="shared" si="16"/>
        <v>98.03710258668153</v>
      </c>
      <c r="H67" s="1">
        <f t="shared" si="17"/>
        <v>249.0142405701711</v>
      </c>
      <c r="I67" s="3">
        <f t="shared" si="18"/>
        <v>0.12175551292678516</v>
      </c>
      <c r="J67" s="3">
        <f t="shared" si="19"/>
        <v>0.02835442152625683</v>
      </c>
      <c r="K67" s="3">
        <f t="shared" si="23"/>
        <v>3.302991463087544</v>
      </c>
      <c r="L67" s="5">
        <f t="shared" si="20"/>
        <v>0.0033416681781119886</v>
      </c>
      <c r="M67" s="4">
        <f t="shared" si="21"/>
        <v>2115566.0321075716</v>
      </c>
    </row>
    <row r="68" spans="1:13" ht="12.75">
      <c r="A68">
        <v>46</v>
      </c>
      <c r="B68" s="3">
        <f t="shared" si="22"/>
        <v>44.27499999999996</v>
      </c>
      <c r="C68" s="3">
        <f t="shared" si="12"/>
        <v>112.4584999999999</v>
      </c>
      <c r="D68" s="2">
        <f t="shared" si="13"/>
        <v>0.22781737263079282</v>
      </c>
      <c r="E68">
        <f t="shared" si="14"/>
        <v>1</v>
      </c>
      <c r="F68" s="1">
        <f t="shared" si="15"/>
        <v>19.326416094747074</v>
      </c>
      <c r="G68" s="1">
        <f t="shared" si="16"/>
        <v>97.71059918262665</v>
      </c>
      <c r="H68" s="1">
        <f t="shared" si="17"/>
        <v>248.1849219238717</v>
      </c>
      <c r="I68" s="3">
        <f t="shared" si="18"/>
        <v>0.12135001757467707</v>
      </c>
      <c r="J68" s="3">
        <f t="shared" si="19"/>
        <v>0.027645642172563465</v>
      </c>
      <c r="K68" s="3">
        <f t="shared" si="23"/>
        <v>3.3313458846138007</v>
      </c>
      <c r="L68" s="5">
        <f t="shared" si="20"/>
        <v>0.0033703546186256723</v>
      </c>
      <c r="M68" s="4">
        <f t="shared" si="21"/>
        <v>2133727.0390951387</v>
      </c>
    </row>
    <row r="69" spans="1:13" ht="12.75">
      <c r="A69">
        <v>47</v>
      </c>
      <c r="B69" s="3">
        <f t="shared" si="22"/>
        <v>45.23749999999996</v>
      </c>
      <c r="C69" s="3">
        <f t="shared" si="12"/>
        <v>114.9032499999999</v>
      </c>
      <c r="D69" s="2">
        <f t="shared" si="13"/>
        <v>0.22297019448971211</v>
      </c>
      <c r="E69">
        <f t="shared" si="14"/>
        <v>1</v>
      </c>
      <c r="F69" s="1">
        <f t="shared" si="15"/>
        <v>20.51141209480867</v>
      </c>
      <c r="G69" s="1">
        <f t="shared" si="16"/>
        <v>97.36181963372448</v>
      </c>
      <c r="H69" s="1">
        <f t="shared" si="17"/>
        <v>247.29902186966018</v>
      </c>
      <c r="I69" s="3">
        <f t="shared" si="18"/>
        <v>0.12091685674317035</v>
      </c>
      <c r="J69" s="3">
        <f t="shared" si="19"/>
        <v>0.02696085506510935</v>
      </c>
      <c r="K69" s="3">
        <f t="shared" si="23"/>
        <v>3.358991526786364</v>
      </c>
      <c r="L69" s="5">
        <f t="shared" si="20"/>
        <v>0.003398323980261615</v>
      </c>
      <c r="M69" s="4">
        <f t="shared" si="21"/>
        <v>2151434.072906666</v>
      </c>
    </row>
    <row r="70" spans="1:13" ht="12.75">
      <c r="A70">
        <v>48</v>
      </c>
      <c r="B70" s="3">
        <f t="shared" si="22"/>
        <v>46.19999999999996</v>
      </c>
      <c r="C70" s="3">
        <f t="shared" si="12"/>
        <v>117.3479999999999</v>
      </c>
      <c r="D70" s="2">
        <f t="shared" si="13"/>
        <v>0.2183249821045098</v>
      </c>
      <c r="E70">
        <f t="shared" si="14"/>
        <v>1</v>
      </c>
      <c r="F70" s="1">
        <f t="shared" si="15"/>
        <v>21.705650343798943</v>
      </c>
      <c r="G70" s="1">
        <f t="shared" si="16"/>
        <v>96.99025713126642</v>
      </c>
      <c r="H70" s="1">
        <f t="shared" si="17"/>
        <v>246.3552531134167</v>
      </c>
      <c r="I70" s="3">
        <f t="shared" si="18"/>
        <v>0.1204554010098051</v>
      </c>
      <c r="J70" s="3">
        <f t="shared" si="19"/>
        <v>0.02629842326985725</v>
      </c>
      <c r="K70" s="3">
        <f t="shared" si="23"/>
        <v>3.385952381851473</v>
      </c>
      <c r="L70" s="5">
        <f t="shared" si="20"/>
        <v>0.0034256005362057066</v>
      </c>
      <c r="M70" s="4">
        <f t="shared" si="21"/>
        <v>2168702.5005758684</v>
      </c>
    </row>
    <row r="71" spans="1:13" ht="12.75">
      <c r="A71">
        <v>49</v>
      </c>
      <c r="B71" s="3">
        <f t="shared" si="22"/>
        <v>47.16249999999996</v>
      </c>
      <c r="C71" s="3">
        <f t="shared" si="12"/>
        <v>119.7927499999999</v>
      </c>
      <c r="D71" s="2">
        <f t="shared" si="13"/>
        <v>0.2138693702248259</v>
      </c>
      <c r="E71">
        <f t="shared" si="14"/>
        <v>1</v>
      </c>
      <c r="F71" s="1">
        <f t="shared" si="15"/>
        <v>22.909882243730294</v>
      </c>
      <c r="G71" s="1">
        <f t="shared" si="16"/>
        <v>96.59535469485901</v>
      </c>
      <c r="H71" s="1">
        <f t="shared" si="17"/>
        <v>245.35220092494188</v>
      </c>
      <c r="I71" s="3">
        <f t="shared" si="18"/>
        <v>0.11996495864225035</v>
      </c>
      <c r="J71" s="3">
        <f t="shared" si="19"/>
        <v>0.025656830153865367</v>
      </c>
      <c r="K71" s="3">
        <f t="shared" si="23"/>
        <v>3.4122508051213303</v>
      </c>
      <c r="L71" s="5">
        <f t="shared" si="20"/>
        <v>0.0034522069035419554</v>
      </c>
      <c r="M71" s="4">
        <f t="shared" si="21"/>
        <v>2185546.6406802116</v>
      </c>
    </row>
    <row r="72" spans="1:13" ht="12.75">
      <c r="A72">
        <v>50</v>
      </c>
      <c r="B72" s="3">
        <f t="shared" si="22"/>
        <v>48.12499999999996</v>
      </c>
      <c r="C72" s="3">
        <f t="shared" si="12"/>
        <v>122.2374999999999</v>
      </c>
      <c r="D72" s="2">
        <f t="shared" si="13"/>
        <v>0.2095919828203294</v>
      </c>
      <c r="E72">
        <f t="shared" si="14"/>
        <v>1</v>
      </c>
      <c r="F72" s="1">
        <f t="shared" si="15"/>
        <v>24.124909107145392</v>
      </c>
      <c r="G72" s="1">
        <f t="shared" si="16"/>
        <v>96.17650026285793</v>
      </c>
      <c r="H72" s="1">
        <f t="shared" si="17"/>
        <v>244.28831066765915</v>
      </c>
      <c r="I72" s="3">
        <f t="shared" si="18"/>
        <v>0.11944476950095194</v>
      </c>
      <c r="J72" s="3">
        <f t="shared" si="19"/>
        <v>0.025034666077221723</v>
      </c>
      <c r="K72" s="3">
        <f t="shared" si="23"/>
        <v>3.4379076352751956</v>
      </c>
      <c r="L72" s="5">
        <f t="shared" si="20"/>
        <v>0.0034781641649622593</v>
      </c>
      <c r="M72" s="4">
        <f t="shared" si="21"/>
        <v>2201979.8403937626</v>
      </c>
    </row>
    <row r="73" spans="1:13" ht="12.75">
      <c r="A73">
        <v>51</v>
      </c>
      <c r="B73" s="3">
        <f t="shared" si="22"/>
        <v>49.087499999999956</v>
      </c>
      <c r="C73" s="3">
        <f t="shared" si="12"/>
        <v>124.6822499999999</v>
      </c>
      <c r="D73" s="2">
        <f t="shared" si="13"/>
        <v>0.20548233609836214</v>
      </c>
      <c r="E73">
        <f t="shared" si="14"/>
        <v>1</v>
      </c>
      <c r="F73" s="1">
        <f t="shared" si="15"/>
        <v>25.35158856197883</v>
      </c>
      <c r="G73" s="1">
        <f t="shared" si="16"/>
        <v>95.73302102194755</v>
      </c>
      <c r="H73" s="1">
        <f t="shared" si="17"/>
        <v>243.1618733957468</v>
      </c>
      <c r="I73" s="3">
        <f t="shared" si="18"/>
        <v>0.1188939979968504</v>
      </c>
      <c r="J73" s="3">
        <f t="shared" si="19"/>
        <v>0.024430616456466808</v>
      </c>
      <c r="K73" s="3">
        <f t="shared" si="23"/>
        <v>3.462942301352417</v>
      </c>
      <c r="L73" s="5">
        <f t="shared" si="20"/>
        <v>0.003503491977012282</v>
      </c>
      <c r="M73" s="4">
        <f t="shared" si="21"/>
        <v>2218014.5440162225</v>
      </c>
    </row>
    <row r="74" spans="1:13" ht="12.75">
      <c r="A74">
        <v>52</v>
      </c>
      <c r="B74" s="3">
        <f t="shared" si="22"/>
        <v>50.049999999999955</v>
      </c>
      <c r="C74" s="3">
        <f t="shared" si="12"/>
        <v>127.12699999999988</v>
      </c>
      <c r="D74" s="2">
        <f t="shared" si="13"/>
        <v>0.20153075271185522</v>
      </c>
      <c r="E74">
        <f t="shared" si="14"/>
        <v>1</v>
      </c>
      <c r="F74" s="1">
        <f t="shared" si="15"/>
        <v>26.590841913714634</v>
      </c>
      <c r="G74" s="1">
        <f t="shared" si="16"/>
        <v>95.26417683635381</v>
      </c>
      <c r="H74" s="1">
        <f t="shared" si="17"/>
        <v>241.97100916433868</v>
      </c>
      <c r="I74" s="3">
        <f t="shared" si="18"/>
        <v>0.1183117249309034</v>
      </c>
      <c r="J74" s="3">
        <f t="shared" si="19"/>
        <v>0.02384345097996293</v>
      </c>
      <c r="K74" s="3">
        <f t="shared" si="23"/>
        <v>3.487372917808884</v>
      </c>
      <c r="L74" s="5">
        <f t="shared" si="20"/>
        <v>0.0035282086662609792</v>
      </c>
      <c r="M74" s="4">
        <f t="shared" si="21"/>
        <v>2233662.3538565896</v>
      </c>
    </row>
    <row r="75" spans="1:13" ht="12.75">
      <c r="A75">
        <v>53</v>
      </c>
      <c r="B75" s="3">
        <f t="shared" si="22"/>
        <v>51.01249999999995</v>
      </c>
      <c r="C75" s="3">
        <f t="shared" si="12"/>
        <v>129.5717499999999</v>
      </c>
      <c r="D75" s="2">
        <f t="shared" si="13"/>
        <v>0.19772828567955603</v>
      </c>
      <c r="E75">
        <f t="shared" si="14"/>
        <v>1</v>
      </c>
      <c r="F75" s="1">
        <f t="shared" si="15"/>
        <v>27.843662655309753</v>
      </c>
      <c r="G75" s="1">
        <f t="shared" si="16"/>
        <v>94.76915260488832</v>
      </c>
      <c r="H75" s="1">
        <f t="shared" si="17"/>
        <v>240.71364761641632</v>
      </c>
      <c r="I75" s="3">
        <f t="shared" si="18"/>
        <v>0.11769693800204677</v>
      </c>
      <c r="J75" s="3">
        <f t="shared" si="19"/>
        <v>0.023272013780877697</v>
      </c>
      <c r="K75" s="3">
        <f t="shared" si="23"/>
        <v>3.511216368788847</v>
      </c>
      <c r="L75" s="5">
        <f t="shared" si="20"/>
        <v>0.0035523313145592087</v>
      </c>
      <c r="M75" s="4">
        <f t="shared" si="21"/>
        <v>2248934.084209256</v>
      </c>
    </row>
    <row r="76" spans="1:13" ht="12.75">
      <c r="A76">
        <v>54</v>
      </c>
      <c r="B76" s="3">
        <f t="shared" si="22"/>
        <v>51.97499999999995</v>
      </c>
      <c r="C76" s="3">
        <f t="shared" si="12"/>
        <v>132.01649999999987</v>
      </c>
      <c r="D76" s="2">
        <f t="shared" si="13"/>
        <v>0.19406665075956428</v>
      </c>
      <c r="E76">
        <f t="shared" si="14"/>
        <v>1</v>
      </c>
      <c r="F76" s="1">
        <f t="shared" si="15"/>
        <v>29.111126360837645</v>
      </c>
      <c r="G76" s="1">
        <f t="shared" si="16"/>
        <v>94.2470493328736</v>
      </c>
      <c r="H76" s="1">
        <f t="shared" si="17"/>
        <v>239.38750530549896</v>
      </c>
      <c r="I76" s="3">
        <f t="shared" si="18"/>
        <v>0.11704852071912372</v>
      </c>
      <c r="J76" s="3">
        <f t="shared" si="19"/>
        <v>0.022715214392321808</v>
      </c>
      <c r="K76" s="3">
        <f t="shared" si="23"/>
        <v>3.534488382569725</v>
      </c>
      <c r="L76" s="5">
        <f t="shared" si="20"/>
        <v>0.0035758758343562565</v>
      </c>
      <c r="M76" s="4">
        <f t="shared" si="21"/>
        <v>2263839.8090359084</v>
      </c>
    </row>
    <row r="77" spans="1:13" ht="12.75">
      <c r="A77">
        <v>55</v>
      </c>
      <c r="B77" s="3">
        <f t="shared" si="22"/>
        <v>52.93749999999995</v>
      </c>
      <c r="C77" s="3">
        <f t="shared" si="12"/>
        <v>134.46124999999986</v>
      </c>
      <c r="D77" s="2">
        <f t="shared" si="13"/>
        <v>0.19053816620029948</v>
      </c>
      <c r="E77">
        <f t="shared" si="14"/>
        <v>1</v>
      </c>
      <c r="F77" s="1">
        <f t="shared" si="15"/>
        <v>30.39440225739444</v>
      </c>
      <c r="G77" s="1">
        <f t="shared" si="16"/>
        <v>93.69687365311427</v>
      </c>
      <c r="H77" s="1">
        <f t="shared" si="17"/>
        <v>237.99005907891024</v>
      </c>
      <c r="I77" s="3">
        <f t="shared" si="18"/>
        <v>0.11636523938663317</v>
      </c>
      <c r="J77" s="3">
        <f t="shared" si="19"/>
        <v>0.022172019322187944</v>
      </c>
      <c r="K77" s="3">
        <f t="shared" si="23"/>
        <v>3.557203596962047</v>
      </c>
      <c r="L77" s="5">
        <f t="shared" si="20"/>
        <v>0.003598857034865584</v>
      </c>
      <c r="M77" s="4">
        <f t="shared" si="21"/>
        <v>2278388.9038541904</v>
      </c>
    </row>
    <row r="78" spans="1:13" ht="12.75">
      <c r="A78">
        <v>56</v>
      </c>
      <c r="B78" s="3">
        <f t="shared" si="22"/>
        <v>53.89999999999995</v>
      </c>
      <c r="C78" s="3">
        <f t="shared" si="12"/>
        <v>136.90599999999986</v>
      </c>
      <c r="D78" s="2">
        <f t="shared" si="13"/>
        <v>0.18713569894672272</v>
      </c>
      <c r="E78">
        <f t="shared" si="14"/>
        <v>1</v>
      </c>
      <c r="F78" s="1">
        <f t="shared" si="15"/>
        <v>31.694766845939014</v>
      </c>
      <c r="G78" s="1">
        <f t="shared" si="16"/>
        <v>93.11752546149884</v>
      </c>
      <c r="H78" s="1">
        <f t="shared" si="17"/>
        <v>236.51851467220706</v>
      </c>
      <c r="I78" s="3">
        <f t="shared" si="18"/>
        <v>0.11564572774897565</v>
      </c>
      <c r="J78" s="3">
        <f t="shared" si="19"/>
        <v>0.021641444092506963</v>
      </c>
      <c r="K78" s="3">
        <f t="shared" si="23"/>
        <v>3.579375616284235</v>
      </c>
      <c r="L78" s="5">
        <f t="shared" si="20"/>
        <v>0.0036212886797067677</v>
      </c>
      <c r="M78" s="4">
        <f t="shared" si="21"/>
        <v>2292590.082230052</v>
      </c>
    </row>
    <row r="79" spans="1:13" ht="12.75">
      <c r="A79">
        <v>57</v>
      </c>
      <c r="B79" s="3">
        <f t="shared" si="22"/>
        <v>54.86249999999995</v>
      </c>
      <c r="C79" s="3">
        <f t="shared" si="12"/>
        <v>139.35074999999986</v>
      </c>
      <c r="D79" s="2">
        <f t="shared" si="13"/>
        <v>0.1838526165090609</v>
      </c>
      <c r="E79">
        <f t="shared" si="14"/>
        <v>1</v>
      </c>
      <c r="F79" s="1">
        <f t="shared" si="15"/>
        <v>33.013620041596106</v>
      </c>
      <c r="G79" s="1">
        <f t="shared" si="16"/>
        <v>92.50778324302567</v>
      </c>
      <c r="H79" s="1">
        <f t="shared" si="17"/>
        <v>234.9697694372852</v>
      </c>
      <c r="I79" s="3">
        <f t="shared" si="18"/>
        <v>0.11488846876636061</v>
      </c>
      <c r="J79" s="3">
        <f t="shared" si="19"/>
        <v>0.02112254558941492</v>
      </c>
      <c r="K79" s="3">
        <f t="shared" si="23"/>
        <v>3.601017060376742</v>
      </c>
      <c r="L79" s="5">
        <f t="shared" si="20"/>
        <v>0.0036431835364935665</v>
      </c>
      <c r="M79" s="4">
        <f t="shared" si="21"/>
        <v>2306451.427171303</v>
      </c>
    </row>
    <row r="80" spans="1:13" ht="12.75">
      <c r="A80">
        <v>58</v>
      </c>
      <c r="B80" s="3">
        <f t="shared" si="22"/>
        <v>55.824999999999946</v>
      </c>
      <c r="C80" s="3">
        <f t="shared" si="12"/>
        <v>141.79549999999986</v>
      </c>
      <c r="D80" s="2">
        <f t="shared" si="13"/>
        <v>0.18068274381062882</v>
      </c>
      <c r="E80">
        <f t="shared" si="14"/>
        <v>1</v>
      </c>
      <c r="F80" s="1">
        <f t="shared" si="15"/>
        <v>34.35250443626996</v>
      </c>
      <c r="G80" s="1">
        <f t="shared" si="16"/>
        <v>91.86628654526862</v>
      </c>
      <c r="H80" s="1">
        <f t="shared" si="17"/>
        <v>233.3403678249823</v>
      </c>
      <c r="I80" s="3">
        <f t="shared" si="18"/>
        <v>0.1140917728480251</v>
      </c>
      <c r="J80" s="3">
        <f t="shared" si="19"/>
        <v>0.020614414564400177</v>
      </c>
      <c r="K80" s="3">
        <f t="shared" si="23"/>
        <v>3.622139605966157</v>
      </c>
      <c r="L80" s="5">
        <f t="shared" si="20"/>
        <v>0.0036645534186823888</v>
      </c>
      <c r="M80" s="4">
        <f t="shared" si="21"/>
        <v>2319980.417621323</v>
      </c>
    </row>
    <row r="81" spans="1:13" ht="12.75">
      <c r="A81">
        <v>59</v>
      </c>
      <c r="B81" s="3">
        <f t="shared" si="22"/>
        <v>56.787499999999945</v>
      </c>
      <c r="C81" s="3">
        <f t="shared" si="12"/>
        <v>144.24024999999986</v>
      </c>
      <c r="D81" s="2">
        <f t="shared" si="13"/>
        <v>0.17762032442400796</v>
      </c>
      <c r="E81">
        <f t="shared" si="14"/>
        <v>1</v>
      </c>
      <c r="F81" s="1">
        <f t="shared" si="15"/>
        <v>35.71312846368512</v>
      </c>
      <c r="G81" s="1">
        <f t="shared" si="16"/>
        <v>91.19151489742583</v>
      </c>
      <c r="H81" s="1">
        <f t="shared" si="17"/>
        <v>231.6264478394616</v>
      </c>
      <c r="I81" s="3">
        <f t="shared" si="18"/>
        <v>0.11325375167110475</v>
      </c>
      <c r="J81" s="3">
        <f t="shared" si="19"/>
        <v>0.02011616811405766</v>
      </c>
      <c r="K81" s="3">
        <f t="shared" si="23"/>
        <v>3.6427540205305573</v>
      </c>
      <c r="L81" s="5">
        <f t="shared" si="20"/>
        <v>0.0036854092198341944</v>
      </c>
      <c r="M81" s="4">
        <f t="shared" si="21"/>
        <v>2333183.9501498216</v>
      </c>
    </row>
    <row r="82" spans="1:13" ht="12.75">
      <c r="A82">
        <v>60</v>
      </c>
      <c r="B82" s="3">
        <f t="shared" si="22"/>
        <v>57.74999999999994</v>
      </c>
      <c r="C82" s="3">
        <f t="shared" si="12"/>
        <v>146.68499999999986</v>
      </c>
      <c r="D82" s="2">
        <f t="shared" si="13"/>
        <v>0.17465998568360785</v>
      </c>
      <c r="E82">
        <f t="shared" si="14"/>
        <v>1</v>
      </c>
      <c r="F82" s="1">
        <f t="shared" si="15"/>
        <v>37.09739448730609</v>
      </c>
      <c r="G82" s="1">
        <f t="shared" si="16"/>
        <v>90.48176225803508</v>
      </c>
      <c r="H82" s="1">
        <f t="shared" si="17"/>
        <v>229.8236761354091</v>
      </c>
      <c r="I82" s="3">
        <f t="shared" si="18"/>
        <v>0.11237228644640827</v>
      </c>
      <c r="J82" s="3">
        <f t="shared" si="19"/>
        <v>0.01962694194196395</v>
      </c>
      <c r="K82" s="3">
        <f t="shared" si="23"/>
        <v>3.662870188644615</v>
      </c>
      <c r="L82" s="5">
        <f t="shared" si="20"/>
        <v>0.0037057609402680884</v>
      </c>
      <c r="M82" s="4">
        <f t="shared" si="21"/>
        <v>2346068.355826875</v>
      </c>
    </row>
    <row r="83" spans="1:13" ht="12.75">
      <c r="A83">
        <v>61</v>
      </c>
      <c r="B83" s="3">
        <f t="shared" si="22"/>
        <v>58.71249999999994</v>
      </c>
      <c r="C83" s="3">
        <f t="shared" si="12"/>
        <v>149.12974999999986</v>
      </c>
      <c r="D83" s="2">
        <f t="shared" si="13"/>
        <v>0.17179670722977822</v>
      </c>
      <c r="E83">
        <f t="shared" si="14"/>
        <v>1</v>
      </c>
      <c r="F83" s="1">
        <f t="shared" si="15"/>
        <v>38.50743316167216</v>
      </c>
      <c r="G83" s="1">
        <f t="shared" si="16"/>
        <v>89.73510577951225</v>
      </c>
      <c r="H83" s="1">
        <f t="shared" si="17"/>
        <v>227.9271686799611</v>
      </c>
      <c r="I83" s="3">
        <f t="shared" si="18"/>
        <v>0.11144498912606698</v>
      </c>
      <c r="J83" s="3">
        <f t="shared" si="19"/>
        <v>0.019145882169116748</v>
      </c>
      <c r="K83" s="3">
        <f t="shared" si="23"/>
        <v>3.682497130586579</v>
      </c>
      <c r="L83" s="5">
        <f t="shared" si="20"/>
        <v>0.003725617705886188</v>
      </c>
      <c r="M83" s="4">
        <f t="shared" si="21"/>
        <v>2358639.4121407033</v>
      </c>
    </row>
    <row r="84" spans="1:13" ht="12.75">
      <c r="A84">
        <v>62</v>
      </c>
      <c r="B84" s="3">
        <f t="shared" si="22"/>
        <v>59.67499999999994</v>
      </c>
      <c r="C84" s="3">
        <f t="shared" si="12"/>
        <v>151.57449999999986</v>
      </c>
      <c r="D84" s="2">
        <f t="shared" si="13"/>
        <v>0.16902579259703984</v>
      </c>
      <c r="E84">
        <f t="shared" si="14"/>
        <v>2</v>
      </c>
      <c r="F84" s="1">
        <f t="shared" si="15"/>
        <v>49.71287692460232</v>
      </c>
      <c r="G84" s="1">
        <f t="shared" si="16"/>
        <v>88.95121515847623</v>
      </c>
      <c r="H84" s="1">
        <f t="shared" si="17"/>
        <v>225.93608650252963</v>
      </c>
      <c r="I84" s="3">
        <f t="shared" si="18"/>
        <v>0.11047144949541186</v>
      </c>
      <c r="J84" s="3">
        <f t="shared" si="19"/>
        <v>0.018672524310305846</v>
      </c>
      <c r="K84" s="3">
        <f t="shared" si="23"/>
        <v>3.701643012755696</v>
      </c>
      <c r="L84" s="5">
        <f t="shared" si="20"/>
        <v>0.003744987778713023</v>
      </c>
      <c r="M84" s="4">
        <f t="shared" si="21"/>
        <v>2370902.3496700227</v>
      </c>
    </row>
    <row r="85" spans="1:13" ht="12.75">
      <c r="A85">
        <v>63</v>
      </c>
      <c r="B85" s="3">
        <f t="shared" si="22"/>
        <v>60.63749999999994</v>
      </c>
      <c r="C85" s="3">
        <f t="shared" si="12"/>
        <v>154.01924999999986</v>
      </c>
      <c r="D85" s="2">
        <f t="shared" si="13"/>
        <v>0.16634284350819795</v>
      </c>
      <c r="E85">
        <f t="shared" si="14"/>
        <v>2</v>
      </c>
      <c r="F85" s="1">
        <f t="shared" si="15"/>
        <v>49.010715254486776</v>
      </c>
      <c r="G85" s="1">
        <f t="shared" si="16"/>
        <v>88.12513899987641</v>
      </c>
      <c r="H85" s="1">
        <f t="shared" si="17"/>
        <v>223.8378530596861</v>
      </c>
      <c r="I85" s="3">
        <f t="shared" si="18"/>
        <v>0.10944551825353352</v>
      </c>
      <c r="J85" s="3">
        <f t="shared" si="19"/>
        <v>0.018205478715521146</v>
      </c>
      <c r="K85" s="3">
        <f t="shared" si="23"/>
        <v>3.7203155370660017</v>
      </c>
      <c r="L85" s="5">
        <f t="shared" si="20"/>
        <v>0.0037638789508489764</v>
      </c>
      <c r="M85" s="4">
        <f t="shared" si="21"/>
        <v>2382862.1014907737</v>
      </c>
    </row>
    <row r="86" spans="1:13" ht="12.75">
      <c r="A86">
        <v>64</v>
      </c>
      <c r="B86" s="3">
        <f t="shared" si="22"/>
        <v>61.59999999999994</v>
      </c>
      <c r="C86" s="3">
        <f t="shared" si="12"/>
        <v>156.46399999999986</v>
      </c>
      <c r="D86" s="2">
        <f t="shared" si="13"/>
        <v>0.16374373657838237</v>
      </c>
      <c r="E86">
        <f t="shared" si="14"/>
        <v>2</v>
      </c>
      <c r="F86" s="1">
        <f t="shared" si="15"/>
        <v>48.300994778350514</v>
      </c>
      <c r="G86" s="1">
        <f t="shared" si="16"/>
        <v>87.27824726273239</v>
      </c>
      <c r="H86" s="1">
        <f t="shared" si="17"/>
        <v>221.68674804734027</v>
      </c>
      <c r="I86" s="3">
        <f t="shared" si="18"/>
        <v>0.10839373545774703</v>
      </c>
      <c r="J86" s="3">
        <f t="shared" si="19"/>
        <v>0.017748795265540195</v>
      </c>
      <c r="K86" s="3">
        <f t="shared" si="23"/>
        <v>3.7385210157815227</v>
      </c>
      <c r="L86" s="5">
        <f t="shared" si="20"/>
        <v>0.0037822976084721737</v>
      </c>
      <c r="M86" s="4">
        <f t="shared" si="21"/>
        <v>2394522.710608065</v>
      </c>
    </row>
    <row r="87" spans="1:13" ht="12.75">
      <c r="A87">
        <v>65</v>
      </c>
      <c r="B87" s="3">
        <f t="shared" si="22"/>
        <v>62.562499999999936</v>
      </c>
      <c r="C87" s="3">
        <f aca="true" t="shared" si="24" ref="C87:C118">2.54*B87</f>
        <v>158.90874999999983</v>
      </c>
      <c r="D87" s="2">
        <f aca="true" t="shared" si="25" ref="D87:D122">IF(B87&lt;rib,0,4*PI()*0.0000001*Nturn*curr/2/PI()/(B87*2.54/100))</f>
        <v>0.1612246021694842</v>
      </c>
      <c r="E87">
        <f aca="true" t="shared" si="26" ref="E87:E122">IF(B87&lt;rclb1,0,IF(B87&lt;reb1,1,2))</f>
        <v>2</v>
      </c>
      <c r="F87" s="1">
        <f aca="true" t="shared" si="27" ref="F87:F118">180/PI()*IF(E87=0,0,IF(E87=1,ASIN((B87-rclb1)/rad1),PI()/2-ASIN((B87-rclb2)/rad2)))</f>
        <v>47.58335341791787</v>
      </c>
      <c r="G87" s="1">
        <f aca="true" t="shared" si="28" ref="G87:G118">MIN(hh,IF(E87=0,hh,IF(E87=1,rad1*COS(F87*PI()/180)+zclb1,rad2*SIN(F87*PI()/180)+zclb2)))</f>
        <v>86.40984781917844</v>
      </c>
      <c r="H87" s="1">
        <f aca="true" t="shared" si="29" ref="H87:H118">G87*2.54</f>
        <v>219.48101346071323</v>
      </c>
      <c r="I87" s="3">
        <f aca="true" t="shared" si="30" ref="I87:I118">2*deltaR*2.54/100*H87/100</f>
        <v>0.10731524153161574</v>
      </c>
      <c r="J87" s="3">
        <f aca="true" t="shared" si="31" ref="J87:J118">D87*I87</f>
        <v>0.017301857122656857</v>
      </c>
      <c r="K87" s="3">
        <f t="shared" si="23"/>
        <v>3.756269811047063</v>
      </c>
      <c r="L87" s="5">
        <f aca="true" t="shared" si="32" ref="L87:L118">Nturn*K87/curr</f>
        <v>0.003800254235064008</v>
      </c>
      <c r="M87" s="4">
        <f aca="true" t="shared" si="33" ref="M87:M118">1/2*L87*curr^2</f>
        <v>2405890.8139756434</v>
      </c>
    </row>
    <row r="88" spans="1:13" ht="12.75">
      <c r="A88">
        <v>66</v>
      </c>
      <c r="B88" s="3">
        <f aca="true" t="shared" si="34" ref="B88:B122">B87+deltaR</f>
        <v>63.524999999999935</v>
      </c>
      <c r="C88" s="3">
        <f t="shared" si="24"/>
        <v>161.35349999999983</v>
      </c>
      <c r="D88" s="2">
        <f t="shared" si="25"/>
        <v>0.15878180516691626</v>
      </c>
      <c r="E88">
        <f t="shared" si="26"/>
        <v>2</v>
      </c>
      <c r="F88" s="1">
        <f t="shared" si="27"/>
        <v>46.85740336051426</v>
      </c>
      <c r="G88" s="1">
        <f t="shared" si="28"/>
        <v>85.51919871794196</v>
      </c>
      <c r="H88" s="1">
        <f t="shared" si="29"/>
        <v>217.2187647435726</v>
      </c>
      <c r="I88" s="3">
        <f t="shared" si="30"/>
        <v>0.10620911502136982</v>
      </c>
      <c r="J88" s="3">
        <f t="shared" si="31"/>
        <v>0.016864075008273742</v>
      </c>
      <c r="K88" s="3">
        <f aca="true" t="shared" si="35" ref="K88:K122">K87+J87</f>
        <v>3.7735716681697196</v>
      </c>
      <c r="L88" s="5">
        <f t="shared" si="32"/>
        <v>0.0038177586900452437</v>
      </c>
      <c r="M88" s="4">
        <f t="shared" si="33"/>
        <v>2416972.6534627047</v>
      </c>
    </row>
    <row r="89" spans="1:13" ht="12.75">
      <c r="A89">
        <v>67</v>
      </c>
      <c r="B89" s="3">
        <f t="shared" si="34"/>
        <v>64.48749999999994</v>
      </c>
      <c r="C89" s="3">
        <f t="shared" si="24"/>
        <v>163.79824999999985</v>
      </c>
      <c r="D89" s="2">
        <f t="shared" si="25"/>
        <v>0.15641192747785776</v>
      </c>
      <c r="E89">
        <f t="shared" si="26"/>
        <v>2</v>
      </c>
      <c r="F89" s="1">
        <f t="shared" si="27"/>
        <v>46.12272836676437</v>
      </c>
      <c r="G89" s="1">
        <f t="shared" si="28"/>
        <v>84.60550310633933</v>
      </c>
      <c r="H89" s="1">
        <f t="shared" si="29"/>
        <v>214.89797789010188</v>
      </c>
      <c r="I89" s="3">
        <f t="shared" si="30"/>
        <v>0.10507436628936531</v>
      </c>
      <c r="J89" s="3">
        <f t="shared" si="31"/>
        <v>0.01643488415983407</v>
      </c>
      <c r="K89" s="3">
        <f t="shared" si="35"/>
        <v>3.7904357431779934</v>
      </c>
      <c r="L89" s="5">
        <f t="shared" si="32"/>
        <v>0.00383482023665783</v>
      </c>
      <c r="M89" s="4">
        <f t="shared" si="33"/>
        <v>2427774.0935055045</v>
      </c>
    </row>
    <row r="90" spans="1:13" ht="12.75">
      <c r="A90">
        <v>68</v>
      </c>
      <c r="B90" s="3">
        <f t="shared" si="34"/>
        <v>65.44999999999995</v>
      </c>
      <c r="C90" s="3">
        <f t="shared" si="24"/>
        <v>166.24299999999985</v>
      </c>
      <c r="D90" s="2">
        <f t="shared" si="25"/>
        <v>0.15411175207377162</v>
      </c>
      <c r="E90">
        <f t="shared" si="26"/>
        <v>2</v>
      </c>
      <c r="F90" s="1">
        <f t="shared" si="27"/>
        <v>45.37888070750787</v>
      </c>
      <c r="G90" s="1">
        <f t="shared" si="28"/>
        <v>83.66790345869771</v>
      </c>
      <c r="H90" s="1">
        <f t="shared" si="29"/>
        <v>212.51647478509219</v>
      </c>
      <c r="I90" s="3">
        <f t="shared" si="30"/>
        <v>0.10390993034617083</v>
      </c>
      <c r="J90" s="3">
        <f t="shared" si="31"/>
        <v>0.016013741423511956</v>
      </c>
      <c r="K90" s="3">
        <f t="shared" si="35"/>
        <v>3.8068706273378274</v>
      </c>
      <c r="L90" s="5">
        <f t="shared" si="32"/>
        <v>0.003851447566768013</v>
      </c>
      <c r="M90" s="4">
        <f t="shared" si="33"/>
        <v>2438300.636809878</v>
      </c>
    </row>
    <row r="91" spans="1:13" ht="12.75">
      <c r="A91">
        <v>69</v>
      </c>
      <c r="B91" s="3">
        <f t="shared" si="34"/>
        <v>66.41249999999995</v>
      </c>
      <c r="C91" s="3">
        <f t="shared" si="24"/>
        <v>168.68774999999988</v>
      </c>
      <c r="D91" s="2">
        <f t="shared" si="25"/>
        <v>0.15187824842052855</v>
      </c>
      <c r="E91">
        <f t="shared" si="26"/>
        <v>2</v>
      </c>
      <c r="F91" s="1">
        <f t="shared" si="27"/>
        <v>44.62537766554211</v>
      </c>
      <c r="G91" s="1">
        <f t="shared" si="28"/>
        <v>82.70547499157134</v>
      </c>
      <c r="H91" s="1">
        <f t="shared" si="29"/>
        <v>210.0719064785912</v>
      </c>
      <c r="I91" s="3">
        <f t="shared" si="30"/>
        <v>0.10271465867270717</v>
      </c>
      <c r="J91" s="3">
        <f t="shared" si="31"/>
        <v>0.015600122446323217</v>
      </c>
      <c r="K91" s="3">
        <f t="shared" si="35"/>
        <v>3.8228843687613394</v>
      </c>
      <c r="L91" s="5">
        <f t="shared" si="32"/>
        <v>0.0038676488227281005</v>
      </c>
      <c r="M91" s="4">
        <f t="shared" si="33"/>
        <v>2448557.4381916374</v>
      </c>
    </row>
    <row r="92" spans="1:13" ht="12.75">
      <c r="A92">
        <v>70</v>
      </c>
      <c r="B92" s="3">
        <f t="shared" si="34"/>
        <v>67.37499999999996</v>
      </c>
      <c r="C92" s="3">
        <f t="shared" si="24"/>
        <v>171.1324999999999</v>
      </c>
      <c r="D92" s="2">
        <f t="shared" si="25"/>
        <v>0.1497085591573781</v>
      </c>
      <c r="E92">
        <f t="shared" si="26"/>
        <v>2</v>
      </c>
      <c r="F92" s="1">
        <f t="shared" si="27"/>
        <v>43.86169752416312</v>
      </c>
      <c r="G92" s="1">
        <f t="shared" si="28"/>
        <v>81.71721812089484</v>
      </c>
      <c r="H92" s="1">
        <f t="shared" si="29"/>
        <v>207.5617340270729</v>
      </c>
      <c r="I92" s="3">
        <f t="shared" si="30"/>
        <v>0.1014873098525373</v>
      </c>
      <c r="J92" s="3">
        <f t="shared" si="31"/>
        <v>0.015193518930781743</v>
      </c>
      <c r="K92" s="3">
        <f t="shared" si="35"/>
        <v>3.8384844912076628</v>
      </c>
      <c r="L92" s="5">
        <f t="shared" si="32"/>
        <v>0.0038834316163974484</v>
      </c>
      <c r="M92" s="4">
        <f t="shared" si="33"/>
        <v>2458549.3166185073</v>
      </c>
    </row>
    <row r="93" spans="1:13" ht="12.75">
      <c r="A93">
        <v>71</v>
      </c>
      <c r="B93" s="3">
        <f t="shared" si="34"/>
        <v>68.33749999999996</v>
      </c>
      <c r="C93" s="3">
        <f t="shared" si="24"/>
        <v>173.5772499999999</v>
      </c>
      <c r="D93" s="2">
        <f t="shared" si="25"/>
        <v>0.14759998790164036</v>
      </c>
      <c r="E93">
        <f t="shared" si="26"/>
        <v>2</v>
      </c>
      <c r="F93" s="1">
        <f t="shared" si="27"/>
        <v>43.08727494739246</v>
      </c>
      <c r="G93" s="1">
        <f t="shared" si="28"/>
        <v>80.70204978464207</v>
      </c>
      <c r="H93" s="1">
        <f t="shared" si="29"/>
        <v>204.98320645299086</v>
      </c>
      <c r="I93" s="3">
        <f t="shared" si="30"/>
        <v>0.10022653879518988</v>
      </c>
      <c r="J93" s="3">
        <f t="shared" si="31"/>
        <v>0.014793435913593314</v>
      </c>
      <c r="K93" s="3">
        <f t="shared" si="35"/>
        <v>3.8536780101384447</v>
      </c>
      <c r="L93" s="5">
        <f t="shared" si="32"/>
        <v>0.0038988030453859677</v>
      </c>
      <c r="M93" s="4">
        <f t="shared" si="33"/>
        <v>2468280.7654936733</v>
      </c>
    </row>
    <row r="94" spans="1:13" ht="12.75">
      <c r="A94">
        <v>72</v>
      </c>
      <c r="B94" s="3">
        <f t="shared" si="34"/>
        <v>69.29999999999997</v>
      </c>
      <c r="C94" s="3">
        <f t="shared" si="24"/>
        <v>176.02199999999993</v>
      </c>
      <c r="D94" s="2">
        <f t="shared" si="25"/>
        <v>0.14554998806967312</v>
      </c>
      <c r="E94">
        <f t="shared" si="26"/>
        <v>2</v>
      </c>
      <c r="F94" s="1">
        <f t="shared" si="27"/>
        <v>42.3014956352297</v>
      </c>
      <c r="G94" s="1">
        <f t="shared" si="28"/>
        <v>79.65879341475852</v>
      </c>
      <c r="H94" s="1">
        <f t="shared" si="29"/>
        <v>202.33333527348665</v>
      </c>
      <c r="I94" s="3">
        <f t="shared" si="30"/>
        <v>0.0989308842819713</v>
      </c>
      <c r="J94" s="3">
        <f t="shared" si="31"/>
        <v>0.014399389026963135</v>
      </c>
      <c r="K94" s="3">
        <f t="shared" si="35"/>
        <v>3.868471446052038</v>
      </c>
      <c r="L94" s="5">
        <f t="shared" si="32"/>
        <v>0.003913769706544451</v>
      </c>
      <c r="M94" s="4">
        <f t="shared" si="33"/>
        <v>2477755.9611963294</v>
      </c>
    </row>
    <row r="95" spans="1:13" ht="12.75">
      <c r="A95">
        <v>73</v>
      </c>
      <c r="B95" s="3">
        <f t="shared" si="34"/>
        <v>70.26249999999997</v>
      </c>
      <c r="C95" s="3">
        <f t="shared" si="24"/>
        <v>178.46674999999993</v>
      </c>
      <c r="D95" s="2">
        <f t="shared" si="25"/>
        <v>0.1435561526166639</v>
      </c>
      <c r="E95">
        <f t="shared" si="26"/>
        <v>2</v>
      </c>
      <c r="F95" s="1">
        <f t="shared" si="27"/>
        <v>41.503690109884765</v>
      </c>
      <c r="G95" s="1">
        <f t="shared" si="28"/>
        <v>78.58616729159024</v>
      </c>
      <c r="H95" s="1">
        <f t="shared" si="29"/>
        <v>199.6088649206392</v>
      </c>
      <c r="I95" s="3">
        <f t="shared" si="30"/>
        <v>0.09759875450294654</v>
      </c>
      <c r="J95" s="3">
        <f t="shared" si="31"/>
        <v>0.014010901696621307</v>
      </c>
      <c r="K95" s="3">
        <f t="shared" si="35"/>
        <v>3.882870835079001</v>
      </c>
      <c r="L95" s="5">
        <f t="shared" si="32"/>
        <v>0.003928337706684142</v>
      </c>
      <c r="M95" s="4">
        <f t="shared" si="33"/>
        <v>2486978.7698680996</v>
      </c>
    </row>
    <row r="96" spans="1:13" ht="12.75">
      <c r="A96">
        <v>74</v>
      </c>
      <c r="B96" s="3">
        <f t="shared" si="34"/>
        <v>71.22499999999998</v>
      </c>
      <c r="C96" s="3">
        <f t="shared" si="24"/>
        <v>180.91149999999996</v>
      </c>
      <c r="D96" s="2">
        <f t="shared" si="25"/>
        <v>0.14161620460833058</v>
      </c>
      <c r="E96">
        <f t="shared" si="26"/>
        <v>2</v>
      </c>
      <c r="F96" s="1">
        <f t="shared" si="27"/>
        <v>40.693126453867364</v>
      </c>
      <c r="G96" s="1">
        <f t="shared" si="28"/>
        <v>77.48277094933198</v>
      </c>
      <c r="H96" s="1">
        <f t="shared" si="29"/>
        <v>196.80623821130322</v>
      </c>
      <c r="I96" s="3">
        <f t="shared" si="30"/>
        <v>0.09622841017341671</v>
      </c>
      <c r="J96" s="3">
        <f t="shared" si="31"/>
        <v>0.01362750222425294</v>
      </c>
      <c r="K96" s="3">
        <f t="shared" si="35"/>
        <v>3.8968817367756223</v>
      </c>
      <c r="L96" s="5">
        <f t="shared" si="32"/>
        <v>0.00394251267046152</v>
      </c>
      <c r="M96" s="4">
        <f t="shared" si="33"/>
        <v>2495952.7524047857</v>
      </c>
    </row>
    <row r="97" spans="1:13" ht="12.75">
      <c r="A97">
        <v>75</v>
      </c>
      <c r="B97" s="3">
        <f t="shared" si="34"/>
        <v>72.18749999999999</v>
      </c>
      <c r="C97" s="3">
        <f t="shared" si="24"/>
        <v>183.35624999999996</v>
      </c>
      <c r="D97" s="2">
        <f t="shared" si="25"/>
        <v>0.13972798854688617</v>
      </c>
      <c r="E97">
        <f t="shared" si="26"/>
        <v>2</v>
      </c>
      <c r="F97" s="1">
        <f t="shared" si="27"/>
        <v>39.86900177549221</v>
      </c>
      <c r="G97" s="1">
        <f t="shared" si="28"/>
        <v>76.34706921748693</v>
      </c>
      <c r="H97" s="1">
        <f t="shared" si="29"/>
        <v>193.9215558124168</v>
      </c>
      <c r="I97" s="3">
        <f t="shared" si="30"/>
        <v>0.0948179447144812</v>
      </c>
      <c r="J97" s="3">
        <f t="shared" si="31"/>
        <v>0.013248720693104316</v>
      </c>
      <c r="K97" s="3">
        <f t="shared" si="35"/>
        <v>3.9105092389998752</v>
      </c>
      <c r="L97" s="5">
        <f t="shared" si="32"/>
        <v>0.00395629974531135</v>
      </c>
      <c r="M97" s="4">
        <f t="shared" si="33"/>
        <v>2504681.16757942</v>
      </c>
    </row>
    <row r="98" spans="1:13" ht="12.75">
      <c r="A98">
        <v>76</v>
      </c>
      <c r="B98" s="3">
        <f t="shared" si="34"/>
        <v>73.14999999999999</v>
      </c>
      <c r="C98" s="3">
        <f t="shared" si="24"/>
        <v>185.801</v>
      </c>
      <c r="D98" s="2">
        <f t="shared" si="25"/>
        <v>0.13788946238179553</v>
      </c>
      <c r="E98">
        <f t="shared" si="26"/>
        <v>2</v>
      </c>
      <c r="F98" s="1">
        <f t="shared" si="27"/>
        <v>39.030432118278476</v>
      </c>
      <c r="G98" s="1">
        <f t="shared" si="28"/>
        <v>75.17737337450784</v>
      </c>
      <c r="H98" s="1">
        <f t="shared" si="29"/>
        <v>190.9505283712499</v>
      </c>
      <c r="I98" s="3">
        <f t="shared" si="30"/>
        <v>0.09336526084712266</v>
      </c>
      <c r="J98" s="3">
        <f t="shared" si="31"/>
        <v>0.012874085623345846</v>
      </c>
      <c r="K98" s="3">
        <f t="shared" si="35"/>
        <v>3.9237579596929795</v>
      </c>
      <c r="L98" s="5">
        <f t="shared" si="32"/>
        <v>0.003969703603249104</v>
      </c>
      <c r="M98" s="4">
        <f t="shared" si="33"/>
        <v>2513166.973183353</v>
      </c>
    </row>
    <row r="99" spans="1:13" ht="12.75">
      <c r="A99">
        <v>77</v>
      </c>
      <c r="B99" s="3">
        <f t="shared" si="34"/>
        <v>74.1125</v>
      </c>
      <c r="C99" s="3">
        <f t="shared" si="24"/>
        <v>188.24575</v>
      </c>
      <c r="D99" s="2">
        <f t="shared" si="25"/>
        <v>0.13609869014307094</v>
      </c>
      <c r="E99">
        <f t="shared" si="26"/>
        <v>2</v>
      </c>
      <c r="F99" s="1">
        <f t="shared" si="27"/>
        <v>38.176440452939</v>
      </c>
      <c r="G99" s="1">
        <f t="shared" si="28"/>
        <v>73.97181874661686</v>
      </c>
      <c r="H99" s="1">
        <f t="shared" si="29"/>
        <v>187.88841961640682</v>
      </c>
      <c r="I99" s="3">
        <f t="shared" si="30"/>
        <v>0.09186804277144212</v>
      </c>
      <c r="J99" s="3">
        <f t="shared" si="31"/>
        <v>0.012503120287200888</v>
      </c>
      <c r="K99" s="3">
        <f t="shared" si="35"/>
        <v>3.9366320453163253</v>
      </c>
      <c r="L99" s="5">
        <f t="shared" si="32"/>
        <v>0.003982728439289584</v>
      </c>
      <c r="M99" s="4">
        <f t="shared" si="33"/>
        <v>2521412.8250251054</v>
      </c>
    </row>
    <row r="100" spans="1:13" ht="12.75">
      <c r="A100">
        <v>78</v>
      </c>
      <c r="B100" s="3">
        <f t="shared" si="34"/>
        <v>75.075</v>
      </c>
      <c r="C100" s="3">
        <f t="shared" si="24"/>
        <v>190.69050000000001</v>
      </c>
      <c r="D100" s="2">
        <f t="shared" si="25"/>
        <v>0.13435383514123667</v>
      </c>
      <c r="E100">
        <f t="shared" si="26"/>
        <v>2</v>
      </c>
      <c r="F100" s="1">
        <f t="shared" si="27"/>
        <v>37.30594228716702</v>
      </c>
      <c r="G100" s="1">
        <f t="shared" si="28"/>
        <v>72.72833789444766</v>
      </c>
      <c r="H100" s="1">
        <f t="shared" si="29"/>
        <v>184.72997825189705</v>
      </c>
      <c r="I100" s="3">
        <f t="shared" si="30"/>
        <v>0.09032372286626505</v>
      </c>
      <c r="J100" s="3">
        <f t="shared" si="31"/>
        <v>0.012135338571316923</v>
      </c>
      <c r="K100" s="3">
        <f t="shared" si="35"/>
        <v>3.949135165603526</v>
      </c>
      <c r="L100" s="5">
        <f t="shared" si="32"/>
        <v>0.0039953779661375255</v>
      </c>
      <c r="M100" s="4">
        <f t="shared" si="33"/>
        <v>2529421.073569058</v>
      </c>
    </row>
    <row r="101" spans="1:13" ht="12.75">
      <c r="A101">
        <v>79</v>
      </c>
      <c r="B101" s="3">
        <f t="shared" si="34"/>
        <v>76.03750000000001</v>
      </c>
      <c r="C101" s="3">
        <f t="shared" si="24"/>
        <v>193.13525</v>
      </c>
      <c r="D101" s="2">
        <f t="shared" si="25"/>
        <v>0.13265315368375266</v>
      </c>
      <c r="E101">
        <f t="shared" si="26"/>
        <v>2</v>
      </c>
      <c r="F101" s="1">
        <f t="shared" si="27"/>
        <v>36.41772828916085</v>
      </c>
      <c r="G101" s="1">
        <f t="shared" si="28"/>
        <v>71.4446282741624</v>
      </c>
      <c r="H101" s="1">
        <f t="shared" si="29"/>
        <v>181.46935581637248</v>
      </c>
      <c r="I101" s="3">
        <f t="shared" si="30"/>
        <v>0.08872944152641533</v>
      </c>
      <c r="J101" s="3">
        <f t="shared" si="31"/>
        <v>0.011770240243077119</v>
      </c>
      <c r="K101" s="3">
        <f t="shared" si="35"/>
        <v>3.961270504174843</v>
      </c>
      <c r="L101" s="5">
        <f t="shared" si="32"/>
        <v>0.004007655404692113</v>
      </c>
      <c r="M101" s="4">
        <f t="shared" si="33"/>
        <v>2537193.7579239863</v>
      </c>
    </row>
    <row r="102" spans="1:13" ht="12.75">
      <c r="A102">
        <v>80</v>
      </c>
      <c r="B102" s="3">
        <f t="shared" si="34"/>
        <v>77.00000000000001</v>
      </c>
      <c r="C102" s="3">
        <f t="shared" si="24"/>
        <v>195.58000000000004</v>
      </c>
      <c r="D102" s="2">
        <f t="shared" si="25"/>
        <v>0.13099498926270572</v>
      </c>
      <c r="E102">
        <f t="shared" si="26"/>
        <v>2</v>
      </c>
      <c r="F102" s="1">
        <f t="shared" si="27"/>
        <v>35.510443131083086</v>
      </c>
      <c r="G102" s="1">
        <f t="shared" si="28"/>
        <v>70.11811291116844</v>
      </c>
      <c r="H102" s="1">
        <f t="shared" si="29"/>
        <v>178.10000679436783</v>
      </c>
      <c r="I102" s="3">
        <f t="shared" si="30"/>
        <v>0.08708199832210615</v>
      </c>
      <c r="J102" s="3">
        <f t="shared" si="31"/>
        <v>0.011407305435179253</v>
      </c>
      <c r="K102" s="3">
        <f t="shared" si="35"/>
        <v>3.9730407444179203</v>
      </c>
      <c r="L102" s="5">
        <f t="shared" si="32"/>
        <v>0.004019563469762393</v>
      </c>
      <c r="M102" s="4">
        <f t="shared" si="33"/>
        <v>2544732.5967996777</v>
      </c>
    </row>
    <row r="103" spans="1:13" ht="12.75">
      <c r="A103">
        <v>81</v>
      </c>
      <c r="B103" s="3">
        <f t="shared" si="34"/>
        <v>77.96250000000002</v>
      </c>
      <c r="C103" s="3">
        <f t="shared" si="24"/>
        <v>198.02475000000004</v>
      </c>
      <c r="D103" s="2">
        <f t="shared" si="25"/>
        <v>0.1293777671730427</v>
      </c>
      <c r="E103">
        <f t="shared" si="26"/>
        <v>2</v>
      </c>
      <c r="F103" s="1">
        <f t="shared" si="27"/>
        <v>34.582559496640116</v>
      </c>
      <c r="G103" s="1">
        <f t="shared" si="28"/>
        <v>68.74589214362138</v>
      </c>
      <c r="H103" s="1">
        <f t="shared" si="29"/>
        <v>174.6145660447983</v>
      </c>
      <c r="I103" s="3">
        <f t="shared" si="30"/>
        <v>0.08537779206760412</v>
      </c>
      <c r="J103" s="3">
        <f t="shared" si="31"/>
        <v>0.011045988103870938</v>
      </c>
      <c r="K103" s="3">
        <f t="shared" si="35"/>
        <v>3.9844480498530994</v>
      </c>
      <c r="L103" s="5">
        <f t="shared" si="32"/>
        <v>0.004031104350202668</v>
      </c>
      <c r="M103" s="4">
        <f t="shared" si="33"/>
        <v>2552038.9759309096</v>
      </c>
    </row>
    <row r="104" spans="1:13" ht="12.75">
      <c r="A104">
        <v>82</v>
      </c>
      <c r="B104" s="3">
        <f t="shared" si="34"/>
        <v>78.92500000000003</v>
      </c>
      <c r="C104" s="3">
        <f t="shared" si="24"/>
        <v>200.46950000000007</v>
      </c>
      <c r="D104" s="2">
        <f t="shared" si="25"/>
        <v>0.12779998952459093</v>
      </c>
      <c r="E104">
        <f t="shared" si="26"/>
        <v>2</v>
      </c>
      <c r="F104" s="1">
        <f t="shared" si="27"/>
        <v>33.632345829820494</v>
      </c>
      <c r="G104" s="1">
        <f t="shared" si="28"/>
        <v>67.32468381945071</v>
      </c>
      <c r="H104" s="1">
        <f t="shared" si="29"/>
        <v>171.0046969014048</v>
      </c>
      <c r="I104" s="3">
        <f t="shared" si="30"/>
        <v>0.08361274654994189</v>
      </c>
      <c r="J104" s="3">
        <f t="shared" si="31"/>
        <v>0.010685708133204849</v>
      </c>
      <c r="K104" s="3">
        <f t="shared" si="35"/>
        <v>3.9954940379569703</v>
      </c>
      <c r="L104" s="5">
        <f t="shared" si="32"/>
        <v>0.004042279682429535</v>
      </c>
      <c r="M104" s="4">
        <f t="shared" si="33"/>
        <v>2559113.931311439</v>
      </c>
    </row>
    <row r="105" spans="1:13" ht="12.75">
      <c r="A105">
        <v>83</v>
      </c>
      <c r="B105" s="3">
        <f t="shared" si="34"/>
        <v>79.88750000000003</v>
      </c>
      <c r="C105" s="3">
        <f t="shared" si="24"/>
        <v>202.9142500000001</v>
      </c>
      <c r="D105" s="2">
        <f t="shared" si="25"/>
        <v>0.1262602306146561</v>
      </c>
      <c r="E105">
        <f t="shared" si="26"/>
        <v>2</v>
      </c>
      <c r="F105" s="1">
        <f t="shared" si="27"/>
        <v>32.65782587902176</v>
      </c>
      <c r="G105" s="1">
        <f t="shared" si="28"/>
        <v>65.85074837233603</v>
      </c>
      <c r="H105" s="1">
        <f t="shared" si="29"/>
        <v>167.2609008657335</v>
      </c>
      <c r="I105" s="3">
        <f t="shared" si="30"/>
        <v>0.0817822174783004</v>
      </c>
      <c r="J105" s="3">
        <f t="shared" si="31"/>
        <v>0.010325841638988168</v>
      </c>
      <c r="K105" s="3">
        <f t="shared" si="35"/>
        <v>4.006179746090175</v>
      </c>
      <c r="L105" s="5">
        <f t="shared" si="32"/>
        <v>0.004053090515950716</v>
      </c>
      <c r="M105" s="4">
        <f t="shared" si="33"/>
        <v>2565958.127370756</v>
      </c>
    </row>
    <row r="106" spans="1:13" ht="12.75">
      <c r="A106">
        <v>84</v>
      </c>
      <c r="B106" s="3">
        <f t="shared" si="34"/>
        <v>80.85000000000004</v>
      </c>
      <c r="C106" s="3">
        <f t="shared" si="24"/>
        <v>205.3590000000001</v>
      </c>
      <c r="D106" s="2">
        <f t="shared" si="25"/>
        <v>0.12475713263114828</v>
      </c>
      <c r="E106">
        <f t="shared" si="26"/>
        <v>2</v>
      </c>
      <c r="F106" s="1">
        <f t="shared" si="27"/>
        <v>31.656727333023667</v>
      </c>
      <c r="G106" s="1">
        <f t="shared" si="28"/>
        <v>64.31979381404162</v>
      </c>
      <c r="H106" s="1">
        <f t="shared" si="29"/>
        <v>163.3722762876657</v>
      </c>
      <c r="I106" s="3">
        <f t="shared" si="30"/>
        <v>0.07988087449085414</v>
      </c>
      <c r="J106" s="3">
        <f t="shared" si="31"/>
        <v>0.009965708853547599</v>
      </c>
      <c r="K106" s="3">
        <f t="shared" si="35"/>
        <v>4.016505587729163</v>
      </c>
      <c r="L106" s="5">
        <f t="shared" si="32"/>
        <v>0.004063537269084306</v>
      </c>
      <c r="M106" s="4">
        <f t="shared" si="33"/>
        <v>2572571.8289405284</v>
      </c>
    </row>
    <row r="107" spans="1:13" ht="12.75">
      <c r="A107">
        <v>85</v>
      </c>
      <c r="B107" s="3">
        <f t="shared" si="34"/>
        <v>81.81250000000004</v>
      </c>
      <c r="C107" s="3">
        <f t="shared" si="24"/>
        <v>207.80375000000012</v>
      </c>
      <c r="D107" s="2">
        <f t="shared" si="25"/>
        <v>0.12328940165901713</v>
      </c>
      <c r="E107">
        <f t="shared" si="26"/>
        <v>2</v>
      </c>
      <c r="F107" s="1">
        <f t="shared" si="27"/>
        <v>30.626415725182255</v>
      </c>
      <c r="G107" s="1">
        <f t="shared" si="28"/>
        <v>62.72685363028968</v>
      </c>
      <c r="H107" s="1">
        <f t="shared" si="29"/>
        <v>159.3262082209358</v>
      </c>
      <c r="I107" s="3">
        <f t="shared" si="30"/>
        <v>0.07790254950962656</v>
      </c>
      <c r="J107" s="3">
        <f t="shared" si="31"/>
        <v>0.009604558716753817</v>
      </c>
      <c r="K107" s="3">
        <f t="shared" si="35"/>
        <v>4.02647129658271</v>
      </c>
      <c r="L107" s="5">
        <f t="shared" si="32"/>
        <v>0.004073619672420916</v>
      </c>
      <c r="M107" s="4">
        <f t="shared" si="33"/>
        <v>2578954.8654612256</v>
      </c>
    </row>
    <row r="108" spans="1:13" ht="12.75">
      <c r="A108">
        <v>86</v>
      </c>
      <c r="B108" s="3">
        <f t="shared" si="34"/>
        <v>82.77500000000005</v>
      </c>
      <c r="C108" s="3">
        <f t="shared" si="24"/>
        <v>210.24850000000012</v>
      </c>
      <c r="D108" s="2">
        <f t="shared" si="25"/>
        <v>0.12185580396530762</v>
      </c>
      <c r="E108">
        <f t="shared" si="26"/>
        <v>2</v>
      </c>
      <c r="F108" s="1">
        <f t="shared" si="27"/>
        <v>29.5638080900406</v>
      </c>
      <c r="G108" s="1">
        <f t="shared" si="28"/>
        <v>61.06612747213157</v>
      </c>
      <c r="H108" s="1">
        <f t="shared" si="29"/>
        <v>155.10796377921417</v>
      </c>
      <c r="I108" s="3">
        <f t="shared" si="30"/>
        <v>0.07584003888984676</v>
      </c>
      <c r="J108" s="3">
        <f t="shared" si="31"/>
        <v>0.009241548911682473</v>
      </c>
      <c r="K108" s="3">
        <f t="shared" si="35"/>
        <v>4.036075855299464</v>
      </c>
      <c r="L108" s="5">
        <f t="shared" si="32"/>
        <v>0.004083336696696414</v>
      </c>
      <c r="M108" s="4">
        <f t="shared" si="33"/>
        <v>2585106.5853193062</v>
      </c>
    </row>
    <row r="109" spans="1:13" ht="12.75">
      <c r="A109">
        <v>87</v>
      </c>
      <c r="B109" s="3">
        <f t="shared" si="34"/>
        <v>83.73750000000005</v>
      </c>
      <c r="C109" s="3">
        <f t="shared" si="24"/>
        <v>212.69325000000015</v>
      </c>
      <c r="D109" s="2">
        <f t="shared" si="25"/>
        <v>0.120455162540419</v>
      </c>
      <c r="E109">
        <f t="shared" si="26"/>
        <v>2</v>
      </c>
      <c r="F109" s="1">
        <f t="shared" si="27"/>
        <v>28.4652582367345</v>
      </c>
      <c r="G109" s="1">
        <f t="shared" si="28"/>
        <v>59.33076974617353</v>
      </c>
      <c r="H109" s="1">
        <f t="shared" si="29"/>
        <v>150.70015515528078</v>
      </c>
      <c r="I109" s="3">
        <f t="shared" si="30"/>
        <v>0.07368484086317455</v>
      </c>
      <c r="J109" s="3">
        <f t="shared" si="31"/>
        <v>0.008875719482938598</v>
      </c>
      <c r="K109" s="3">
        <f t="shared" si="35"/>
        <v>4.045317404211147</v>
      </c>
      <c r="L109" s="5">
        <f t="shared" si="32"/>
        <v>0.004092686460466548</v>
      </c>
      <c r="M109" s="4">
        <f t="shared" si="33"/>
        <v>2591025.797397239</v>
      </c>
    </row>
    <row r="110" spans="1:13" ht="12.75">
      <c r="A110">
        <v>88</v>
      </c>
      <c r="B110" s="3">
        <f t="shared" si="34"/>
        <v>84.70000000000006</v>
      </c>
      <c r="C110" s="3">
        <f t="shared" si="24"/>
        <v>215.13800000000015</v>
      </c>
      <c r="D110" s="2">
        <f t="shared" si="25"/>
        <v>0.11908635387518698</v>
      </c>
      <c r="E110">
        <f t="shared" si="26"/>
        <v>2</v>
      </c>
      <c r="F110" s="1">
        <f t="shared" si="27"/>
        <v>27.32640133395722</v>
      </c>
      <c r="G110" s="1">
        <f t="shared" si="28"/>
        <v>57.51260359104719</v>
      </c>
      <c r="H110" s="1">
        <f t="shared" si="29"/>
        <v>146.08201312125985</v>
      </c>
      <c r="I110" s="3">
        <f t="shared" si="30"/>
        <v>0.07142680031564001</v>
      </c>
      <c r="J110" s="3">
        <f t="shared" si="31"/>
        <v>0.008505957218560624</v>
      </c>
      <c r="K110" s="3">
        <f t="shared" si="35"/>
        <v>4.054193123694086</v>
      </c>
      <c r="L110" s="5">
        <f t="shared" si="32"/>
        <v>0.004101666111090973</v>
      </c>
      <c r="M110" s="4">
        <f t="shared" si="33"/>
        <v>2596710.6957260617</v>
      </c>
    </row>
    <row r="111" spans="1:13" ht="12.75">
      <c r="A111">
        <v>89</v>
      </c>
      <c r="B111" s="3">
        <f t="shared" si="34"/>
        <v>85.66250000000007</v>
      </c>
      <c r="C111" s="3">
        <f t="shared" si="24"/>
        <v>217.58275000000017</v>
      </c>
      <c r="D111" s="2">
        <f t="shared" si="25"/>
        <v>0.11774830495524104</v>
      </c>
      <c r="E111">
        <f t="shared" si="26"/>
        <v>2</v>
      </c>
      <c r="F111" s="1">
        <f t="shared" si="27"/>
        <v>26.141938652965123</v>
      </c>
      <c r="G111" s="1">
        <f t="shared" si="28"/>
        <v>55.60172522778045</v>
      </c>
      <c r="H111" s="1">
        <f t="shared" si="29"/>
        <v>141.22838207856233</v>
      </c>
      <c r="I111" s="3">
        <f t="shared" si="30"/>
        <v>0.06905361741731306</v>
      </c>
      <c r="J111" s="3">
        <f t="shared" si="31"/>
        <v>0.008130946401916321</v>
      </c>
      <c r="K111" s="3">
        <f t="shared" si="35"/>
        <v>4.062699080912647</v>
      </c>
      <c r="L111" s="5">
        <f t="shared" si="32"/>
        <v>0.004110271669682116</v>
      </c>
      <c r="M111" s="4">
        <f t="shared" si="33"/>
        <v>2602158.7613245496</v>
      </c>
    </row>
    <row r="112" spans="1:13" ht="12.75">
      <c r="A112">
        <v>90</v>
      </c>
      <c r="B112" s="3">
        <f t="shared" si="34"/>
        <v>86.62500000000007</v>
      </c>
      <c r="C112" s="3">
        <f t="shared" si="24"/>
        <v>220.02750000000017</v>
      </c>
      <c r="D112" s="2">
        <f t="shared" si="25"/>
        <v>0.11643999045573836</v>
      </c>
      <c r="E112">
        <f t="shared" si="26"/>
        <v>2</v>
      </c>
      <c r="F112" s="1">
        <f t="shared" si="27"/>
        <v>24.905331653168087</v>
      </c>
      <c r="G112" s="1">
        <f t="shared" si="28"/>
        <v>53.585942401191545</v>
      </c>
      <c r="H112" s="1">
        <f t="shared" si="29"/>
        <v>136.10829369902652</v>
      </c>
      <c r="I112" s="3">
        <f t="shared" si="30"/>
        <v>0.06655015020413901</v>
      </c>
      <c r="J112" s="3">
        <f t="shared" si="31"/>
        <v>0.0077490988545979005</v>
      </c>
      <c r="K112" s="3">
        <f t="shared" si="35"/>
        <v>4.070830027314563</v>
      </c>
      <c r="L112" s="5">
        <f t="shared" si="32"/>
        <v>0.004118497826229254</v>
      </c>
      <c r="M112" s="4">
        <f t="shared" si="33"/>
        <v>2607366.632494977</v>
      </c>
    </row>
    <row r="113" spans="1:13" ht="12.75">
      <c r="A113">
        <v>91</v>
      </c>
      <c r="B113" s="3">
        <f t="shared" si="34"/>
        <v>87.58750000000008</v>
      </c>
      <c r="C113" s="3">
        <f t="shared" si="24"/>
        <v>222.4722500000002</v>
      </c>
      <c r="D113" s="2">
        <f t="shared" si="25"/>
        <v>0.11516043012105989</v>
      </c>
      <c r="E113">
        <f t="shared" si="26"/>
        <v>2</v>
      </c>
      <c r="F113" s="1">
        <f t="shared" si="27"/>
        <v>23.608353883107732</v>
      </c>
      <c r="G113" s="1">
        <f t="shared" si="28"/>
        <v>51.44995287994892</v>
      </c>
      <c r="H113" s="1">
        <f t="shared" si="29"/>
        <v>130.68288031507026</v>
      </c>
      <c r="I113" s="3">
        <f t="shared" si="30"/>
        <v>0.0638973943300536</v>
      </c>
      <c r="J113" s="3">
        <f t="shared" si="31"/>
        <v>0.007358451414663947</v>
      </c>
      <c r="K113" s="3">
        <f t="shared" si="35"/>
        <v>4.078579126169161</v>
      </c>
      <c r="L113" s="5">
        <f t="shared" si="32"/>
        <v>0.004126337663946318</v>
      </c>
      <c r="M113" s="4">
        <f t="shared" si="33"/>
        <v>2612329.930311347</v>
      </c>
    </row>
    <row r="114" spans="1:13" ht="12.75">
      <c r="A114">
        <v>92</v>
      </c>
      <c r="B114" s="3">
        <f t="shared" si="34"/>
        <v>88.55000000000008</v>
      </c>
      <c r="C114" s="3">
        <f t="shared" si="24"/>
        <v>224.9170000000002</v>
      </c>
      <c r="D114" s="2">
        <f t="shared" si="25"/>
        <v>0.1139086863153962</v>
      </c>
      <c r="E114">
        <f t="shared" si="26"/>
        <v>2</v>
      </c>
      <c r="F114" s="1">
        <f t="shared" si="27"/>
        <v>22.24041051719166</v>
      </c>
      <c r="G114" s="1">
        <f t="shared" si="28"/>
        <v>49.17409858567243</v>
      </c>
      <c r="H114" s="1">
        <f t="shared" si="29"/>
        <v>124.90221040760798</v>
      </c>
      <c r="I114" s="3">
        <f t="shared" si="30"/>
        <v>0.06107093577879993</v>
      </c>
      <c r="J114" s="3">
        <f t="shared" si="31"/>
        <v>0.006956510066615028</v>
      </c>
      <c r="K114" s="3">
        <f t="shared" si="35"/>
        <v>4.085937577583825</v>
      </c>
      <c r="L114" s="5">
        <f t="shared" si="32"/>
        <v>0.004133782279897453</v>
      </c>
      <c r="M114" s="4">
        <f t="shared" si="33"/>
        <v>2617043.0184424394</v>
      </c>
    </row>
    <row r="115" spans="1:13" ht="12.75">
      <c r="A115">
        <v>93</v>
      </c>
      <c r="B115" s="3">
        <f t="shared" si="34"/>
        <v>89.51250000000009</v>
      </c>
      <c r="C115" s="3">
        <f t="shared" si="24"/>
        <v>227.36175000000023</v>
      </c>
      <c r="D115" s="2">
        <f t="shared" si="25"/>
        <v>0.11268386173135969</v>
      </c>
      <c r="E115">
        <f t="shared" si="26"/>
        <v>2</v>
      </c>
      <c r="F115" s="1">
        <f t="shared" si="27"/>
        <v>20.787458804631562</v>
      </c>
      <c r="G115" s="1">
        <f t="shared" si="28"/>
        <v>46.73239161489465</v>
      </c>
      <c r="H115" s="1">
        <f t="shared" si="29"/>
        <v>118.70027470183241</v>
      </c>
      <c r="I115" s="3">
        <f t="shared" si="30"/>
        <v>0.058038499315460956</v>
      </c>
      <c r="J115" s="3">
        <f t="shared" si="31"/>
        <v>0.006540002231959017</v>
      </c>
      <c r="K115" s="3">
        <f t="shared" si="35"/>
        <v>4.09289408765044</v>
      </c>
      <c r="L115" s="5">
        <f t="shared" si="32"/>
        <v>0.004140820247927378</v>
      </c>
      <c r="M115" s="4">
        <f t="shared" si="33"/>
        <v>2621498.6631401065</v>
      </c>
    </row>
    <row r="116" spans="1:13" ht="12.75">
      <c r="A116">
        <v>94</v>
      </c>
      <c r="B116" s="3">
        <f t="shared" si="34"/>
        <v>90.4750000000001</v>
      </c>
      <c r="C116" s="3">
        <f t="shared" si="24"/>
        <v>229.80650000000026</v>
      </c>
      <c r="D116" s="2">
        <f t="shared" si="25"/>
        <v>0.11148509724485585</v>
      </c>
      <c r="E116">
        <f t="shared" si="26"/>
        <v>2</v>
      </c>
      <c r="F116" s="1">
        <f t="shared" si="27"/>
        <v>19.230199717350953</v>
      </c>
      <c r="G116" s="1">
        <f t="shared" si="28"/>
        <v>44.08921200321271</v>
      </c>
      <c r="H116" s="1">
        <f t="shared" si="29"/>
        <v>111.98659848816028</v>
      </c>
      <c r="I116" s="3">
        <f t="shared" si="30"/>
        <v>0.05475584733078597</v>
      </c>
      <c r="J116" s="3">
        <f t="shared" si="31"/>
        <v>0.006104460964397155</v>
      </c>
      <c r="K116" s="3">
        <f t="shared" si="35"/>
        <v>4.099434089882399</v>
      </c>
      <c r="L116" s="5">
        <f t="shared" si="32"/>
        <v>0.004147436830981725</v>
      </c>
      <c r="M116" s="4">
        <f t="shared" si="33"/>
        <v>2625687.534569676</v>
      </c>
    </row>
    <row r="117" spans="1:13" ht="12.75">
      <c r="A117">
        <v>95</v>
      </c>
      <c r="B117" s="3">
        <f t="shared" si="34"/>
        <v>91.4375000000001</v>
      </c>
      <c r="C117" s="3">
        <f t="shared" si="24"/>
        <v>232.25125000000025</v>
      </c>
      <c r="D117" s="2">
        <f t="shared" si="25"/>
        <v>0.11031156990543632</v>
      </c>
      <c r="E117">
        <f t="shared" si="26"/>
        <v>2</v>
      </c>
      <c r="F117" s="1">
        <f t="shared" si="27"/>
        <v>17.540830912831115</v>
      </c>
      <c r="G117" s="1">
        <f t="shared" si="28"/>
        <v>41.193386218074814</v>
      </c>
      <c r="H117" s="1">
        <f t="shared" si="29"/>
        <v>104.63120099391003</v>
      </c>
      <c r="I117" s="3">
        <f t="shared" si="30"/>
        <v>0.051159425725972305</v>
      </c>
      <c r="J117" s="3">
        <f t="shared" si="31"/>
        <v>0.005643476567292571</v>
      </c>
      <c r="K117" s="3">
        <f t="shared" si="35"/>
        <v>4.105538550846796</v>
      </c>
      <c r="L117" s="5">
        <f t="shared" si="32"/>
        <v>0.004153612772753668</v>
      </c>
      <c r="M117" s="4">
        <f t="shared" si="33"/>
        <v>2629597.441817372</v>
      </c>
    </row>
    <row r="118" spans="1:13" ht="12.75">
      <c r="A118">
        <v>96</v>
      </c>
      <c r="B118" s="3">
        <f t="shared" si="34"/>
        <v>92.4000000000001</v>
      </c>
      <c r="C118" s="3">
        <f t="shared" si="24"/>
        <v>234.69600000000028</v>
      </c>
      <c r="D118" s="2">
        <f t="shared" si="25"/>
        <v>0.10916249105225467</v>
      </c>
      <c r="E118">
        <f t="shared" si="26"/>
        <v>2</v>
      </c>
      <c r="F118" s="1">
        <f t="shared" si="27"/>
        <v>15.676652777207286</v>
      </c>
      <c r="G118" s="1">
        <f t="shared" si="28"/>
        <v>37.96654251064976</v>
      </c>
      <c r="H118" s="1">
        <f t="shared" si="29"/>
        <v>96.43501797705039</v>
      </c>
      <c r="I118" s="3">
        <f t="shared" si="30"/>
        <v>0.04715190203987879</v>
      </c>
      <c r="J118" s="3">
        <f t="shared" si="31"/>
        <v>0.005147219084525058</v>
      </c>
      <c r="K118" s="3">
        <f t="shared" si="35"/>
        <v>4.111182027414088</v>
      </c>
      <c r="L118" s="5">
        <f t="shared" si="32"/>
        <v>0.004159322332184746</v>
      </c>
      <c r="M118" s="4">
        <f t="shared" si="33"/>
        <v>2633212.088558723</v>
      </c>
    </row>
    <row r="119" spans="1:13" ht="12.75">
      <c r="A119">
        <v>97</v>
      </c>
      <c r="B119" s="3">
        <f t="shared" si="34"/>
        <v>93.36250000000011</v>
      </c>
      <c r="C119" s="3">
        <f>2.54*B119</f>
        <v>237.14075000000028</v>
      </c>
      <c r="D119" s="2">
        <f t="shared" si="25"/>
        <v>0.10803710454656133</v>
      </c>
      <c r="E119">
        <f t="shared" si="26"/>
        <v>2</v>
      </c>
      <c r="F119" s="1">
        <f>180/PI()*IF(E119=0,0,IF(E119=1,ASIN((B119-rclb1)/rad1),PI()/2-ASIN((B119-rclb2)/rad2)))</f>
        <v>13.565735289364742</v>
      </c>
      <c r="G119" s="1">
        <f>MIN(hh,IF(E119=0,hh,IF(E119=1,rad1*COS(F119*PI()/180)+zclb1,rad2*SIN(F119*PI()/180)+zclb2)))</f>
        <v>34.277043554559484</v>
      </c>
      <c r="H119" s="1">
        <f>G119*2.54</f>
        <v>87.06369062858109</v>
      </c>
      <c r="I119" s="3">
        <f>2*deltaR*2.54/100*H119/100</f>
        <v>0.04256979153284472</v>
      </c>
      <c r="J119" s="3">
        <f>D119*I119</f>
        <v>0.004599117018359267</v>
      </c>
      <c r="K119" s="3">
        <f t="shared" si="35"/>
        <v>4.116329246498613</v>
      </c>
      <c r="L119" s="5">
        <f>Nturn*K119/curr</f>
        <v>0.004164529823155507</v>
      </c>
      <c r="M119" s="4">
        <f>1/2*L119*curr^2</f>
        <v>2636508.8823823617</v>
      </c>
    </row>
    <row r="120" spans="1:13" ht="12.75">
      <c r="A120">
        <v>98</v>
      </c>
      <c r="B120" s="3">
        <f t="shared" si="34"/>
        <v>94.32500000000012</v>
      </c>
      <c r="C120" s="3">
        <f>2.54*B120</f>
        <v>239.5855000000003</v>
      </c>
      <c r="D120" s="2">
        <f t="shared" si="25"/>
        <v>0.10693468511241272</v>
      </c>
      <c r="E120">
        <f t="shared" si="26"/>
        <v>2</v>
      </c>
      <c r="F120" s="1">
        <f>180/PI()*IF(E120=0,0,IF(E120=1,ASIN((B120-rclb1)/rad1),PI()/2-ASIN((B120-rclb2)/rad2)))</f>
        <v>11.067722225529263</v>
      </c>
      <c r="G120" s="1">
        <f>MIN(hh,IF(E120=0,hh,IF(E120=1,rad1*COS(F120*PI()/180)+zclb1,rad2*SIN(F120*PI()/180)+zclb2)))</f>
        <v>29.868804065669813</v>
      </c>
      <c r="H120" s="1">
        <f>G120*2.54</f>
        <v>75.86676232680132</v>
      </c>
      <c r="I120" s="3">
        <f>2*deltaR*2.54/100*H120/100</f>
        <v>0.03709505343968951</v>
      </c>
      <c r="J120" s="3">
        <f>D120*I120</f>
        <v>0.0039667478588013205</v>
      </c>
      <c r="K120" s="3">
        <f t="shared" si="35"/>
        <v>4.120928363516972</v>
      </c>
      <c r="L120" s="5">
        <f>Nturn*K120/curr</f>
        <v>0.004169182794003121</v>
      </c>
      <c r="M120" s="4">
        <f>1/2*L120*curr^2</f>
        <v>2639454.6168326205</v>
      </c>
    </row>
    <row r="121" spans="1:13" ht="12.75">
      <c r="A121">
        <v>99</v>
      </c>
      <c r="B121" s="3">
        <f t="shared" si="34"/>
        <v>95.28750000000012</v>
      </c>
      <c r="C121" s="3">
        <f>2.54*B121</f>
        <v>242.0302500000003</v>
      </c>
      <c r="D121" s="2">
        <f t="shared" si="25"/>
        <v>0.10585453677794392</v>
      </c>
      <c r="E121">
        <f t="shared" si="26"/>
        <v>2</v>
      </c>
      <c r="F121" s="1">
        <f>180/PI()*IF(E121=0,0,IF(E121=1,ASIN((B121-rclb1)/rad1),PI()/2-ASIN((B121-rclb2)/rad2)))</f>
        <v>7.819967722058805</v>
      </c>
      <c r="G121" s="1">
        <f>MIN(hh,IF(E121=0,hh,IF(E121=1,rad1*COS(F121*PI()/180)+zclb1,rad2*SIN(F121*PI()/180)+zclb2)))</f>
        <v>24.082297175886296</v>
      </c>
      <c r="H121" s="1">
        <f>G121*2.54</f>
        <v>61.169034826751194</v>
      </c>
      <c r="I121" s="3">
        <f>2*deltaR*2.54/100*H121/100</f>
        <v>0.029908599578539995</v>
      </c>
      <c r="J121" s="3">
        <f>D121*I121</f>
        <v>0.0031659609540633598</v>
      </c>
      <c r="K121" s="3">
        <f t="shared" si="35"/>
        <v>4.124895111375774</v>
      </c>
      <c r="L121" s="5">
        <f>Nturn*K121/curr</f>
        <v>0.004173195990900081</v>
      </c>
      <c r="M121" s="4">
        <f>1/2*L121*curr^2</f>
        <v>2641995.318836183</v>
      </c>
    </row>
    <row r="122" spans="1:13" ht="12.75">
      <c r="A122">
        <v>100</v>
      </c>
      <c r="B122" s="3">
        <f t="shared" si="34"/>
        <v>96.25000000000013</v>
      </c>
      <c r="C122" s="3">
        <f>2.54*B122</f>
        <v>244.47500000000034</v>
      </c>
      <c r="D122" s="2">
        <f t="shared" si="25"/>
        <v>0.10479599141016446</v>
      </c>
      <c r="E122">
        <f t="shared" si="26"/>
        <v>2</v>
      </c>
      <c r="F122" s="1">
        <v>0</v>
      </c>
      <c r="G122" s="1">
        <f>MIN(hh,IF(E122=0,hh,IF(E122=1,rad1*COS(F122*PI()/180)+zclb1,rad2*SIN(F122*PI()/180)+zclb2)))</f>
        <v>10</v>
      </c>
      <c r="H122" s="1">
        <f>G122*2.54</f>
        <v>25.4</v>
      </c>
      <c r="I122" s="3">
        <f>2*deltaR*2.54/100*H122/100</f>
        <v>0.01241933</v>
      </c>
      <c r="J122" s="3">
        <f>D122*I122</f>
        <v>0.0013014959999999977</v>
      </c>
      <c r="K122" s="3">
        <f t="shared" si="35"/>
        <v>4.128061072329837</v>
      </c>
      <c r="L122" s="5">
        <f>Nturn*K122/curr</f>
        <v>0.004176399023996463</v>
      </c>
      <c r="M122" s="4">
        <f>1/2*L122*curr^2</f>
        <v>2644023.11682726</v>
      </c>
    </row>
    <row r="126" ht="12.75">
      <c r="H126" t="s">
        <v>52</v>
      </c>
    </row>
  </sheetData>
  <printOptions gridLines="1"/>
  <pageMargins left="0.75" right="0.75" top="1" bottom="1" header="0.5" footer="0.5"/>
  <pageSetup fitToHeight="0" fitToWidth="1" orientation="portrait" scale="4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2009-06-11T15:12:59Z</dcterms:created>
  <cp:category/>
  <cp:version/>
  <cp:contentType/>
  <cp:contentStatus/>
</cp:coreProperties>
</file>