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516" windowWidth="20540" windowHeight="13260" activeTab="0"/>
  </bookViews>
  <sheets>
    <sheet name="Sheet1" sheetId="1" r:id="rId1"/>
    <sheet name="Sheet2" sheetId="2" r:id="rId2"/>
    <sheet name="Sheet3" sheetId="3" r:id="rId3"/>
  </sheets>
  <definedNames>
    <definedName name="csa">'Sheet1'!$B$49</definedName>
    <definedName name="Geop">'Sheet1'!$B$52</definedName>
    <definedName name="k">'Sheet1'!$D$1</definedName>
    <definedName name="kk">'Sheet1'!$F$1</definedName>
    <definedName name="peak">'Sheet1'!$I$1</definedName>
    <definedName name="tau">'Sheet1'!$D$2</definedName>
    <definedName name="tstart">'Sheet1'!$F$2</definedName>
  </definedNames>
  <calcPr fullCalcOnLoad="1"/>
</workbook>
</file>

<file path=xl/sharedStrings.xml><?xml version="1.0" encoding="utf-8"?>
<sst xmlns="http://schemas.openxmlformats.org/spreadsheetml/2006/main" count="25" uniqueCount="21">
  <si>
    <t>Tmax</t>
  </si>
  <si>
    <t>Gmax</t>
  </si>
  <si>
    <t>m^2</t>
  </si>
  <si>
    <t>(A/m^2)^2-sec</t>
  </si>
  <si>
    <t>CSA/turn</t>
  </si>
  <si>
    <t>∫i2(t)dt fault</t>
  </si>
  <si>
    <t>A^2-sec</t>
  </si>
  <si>
    <t>Geop</t>
  </si>
  <si>
    <t>∫j2(t)dt fault</t>
  </si>
  <si>
    <t>∫i2(t)dt pulse</t>
  </si>
  <si>
    <t>Tinitmax</t>
  </si>
  <si>
    <t>∫j2(t)dt pulse</t>
  </si>
  <si>
    <t>Ginitmax</t>
  </si>
  <si>
    <t>Measured</t>
  </si>
  <si>
    <t>Trip</t>
  </si>
  <si>
    <t>Teop</t>
  </si>
  <si>
    <t>deg C</t>
  </si>
  <si>
    <t>Time</t>
  </si>
  <si>
    <t>∆T meas</t>
  </si>
  <si>
    <t>∆T meas pu</t>
  </si>
  <si>
    <t>Tinitmax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</si>
</sst>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sz val="10.75"/>
      <name val="Geneva"/>
      <family val="0"/>
    </font>
    <font>
      <b/>
      <sz val="10.75"/>
      <name val="Geneva"/>
      <family val="0"/>
    </font>
    <font>
      <sz val="9.5"/>
      <name val="Geneva"/>
      <family val="0"/>
    </font>
    <font>
      <b/>
      <sz val="9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"/>
          <c:w val="0.843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Sheet1!$B$3:$B$44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Sheet1!$C$3:$C$44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Sheet1!$B$3:$B$44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Sheet1!$D$3:$D$44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57974014"/>
        <c:axId val="4244591"/>
      </c:scatterChart>
      <c:valAx>
        <c:axId val="57974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4591"/>
        <c:crosses val="autoZero"/>
        <c:crossBetween val="midCat"/>
        <c:dispUnits/>
      </c:valAx>
      <c:valAx>
        <c:axId val="424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Temperature (per unit)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74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75"/>
          <c:y val="0"/>
          <c:w val="0.767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Sheet1!$I$47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Sheet1!$H$48:$H$56</c:f>
              <c:numCache/>
            </c:numRef>
          </c:cat>
          <c:val>
            <c:numRef>
              <c:f>Sheet1!$I$48:$I$56</c:f>
              <c:numCache/>
            </c:numRef>
          </c:val>
          <c:smooth val="0"/>
        </c:ser>
        <c:ser>
          <c:idx val="1"/>
          <c:order val="1"/>
          <c:tx>
            <c:strRef>
              <c:f>Sheet1!$K$47</c:f>
              <c:strCache>
                <c:ptCount val="1"/>
                <c:pt idx="0">
                  <c:v>Measured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Sheet1!$H$48:$H$56</c:f>
              <c:numCache/>
            </c:numRef>
          </c:cat>
          <c:val>
            <c:numRef>
              <c:f>Sheet1!$K$48:$K$56</c:f>
              <c:numCache/>
            </c:numRef>
          </c:val>
          <c:smooth val="0"/>
        </c:ser>
        <c:ser>
          <c:idx val="2"/>
          <c:order val="2"/>
          <c:tx>
            <c:strRef>
              <c:f>Sheet1!$L$47</c:f>
              <c:strCache>
                <c:ptCount val="1"/>
                <c:pt idx="0">
                  <c:v>Trip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Sheet1!$H$48:$H$56</c:f>
              <c:numCache/>
            </c:numRef>
          </c:cat>
          <c:val>
            <c:numRef>
              <c:f>Sheet1!$L$48:$L$56</c:f>
              <c:numCache/>
            </c:numRef>
          </c:val>
          <c:smooth val="0"/>
        </c:ser>
        <c:marker val="1"/>
        <c:axId val="41419688"/>
        <c:axId val="3738345"/>
      </c:lineChart>
      <c:catAx>
        <c:axId val="4141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Path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345"/>
        <c:crosses val="autoZero"/>
        <c:auto val="1"/>
        <c:lblOffset val="100"/>
        <c:noMultiLvlLbl val="0"/>
      </c:catAx>
      <c:valAx>
        <c:axId val="3738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Flow (GPM)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19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Sheet1!$E$3:$E$44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Sheet1!$F$3:$F$44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4463730"/>
        <c:axId val="57416835"/>
      </c:scatterChart>
      <c:valAx>
        <c:axId val="4463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6835"/>
        <c:crosses val="autoZero"/>
        <c:crossBetween val="midCat"/>
        <c:dispUnits/>
      </c:valAx>
      <c:valAx>
        <c:axId val="57416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3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Sheet1!$E$54</c:f>
              <c:strCache>
                <c:ptCount val="1"/>
                <c:pt idx="0">
                  <c:v>∫i2(t)dt pulse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Sheet1!$D$55:$D$74</c:f>
              <c:numCache/>
            </c:numRef>
          </c:xVal>
          <c:yVal>
            <c:numRef>
              <c:f>Sheet1!$E$55:$E$74</c:f>
              <c:numCache/>
            </c:numRef>
          </c:yVal>
          <c:smooth val="0"/>
        </c:ser>
        <c:axId val="30679388"/>
        <c:axId val="25002813"/>
      </c:scatterChart>
      <c:valAx>
        <c:axId val="3067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Temp @ SOP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02813"/>
        <c:crosses val="autoZero"/>
        <c:crossBetween val="midCat"/>
        <c:dispUnits/>
      </c:valAx>
      <c:valAx>
        <c:axId val="250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∫i2(t)dt (kA^2-sec)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79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Calc vs. Meas Cooldown</a:t>
            </a:r>
          </a:p>
        </c:rich>
      </c:tx>
      <c:layout>
        <c:manualLayout>
          <c:xMode val="factor"/>
          <c:yMode val="factor"/>
          <c:x val="-0.008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125"/>
          <c:w val="0.764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v>Calculated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Sheet1!$J$3:$J$32</c:f>
              <c:numCache/>
            </c:numRef>
          </c:xVal>
          <c:yVal>
            <c:numRef>
              <c:f>Sheet1!$K$3:$K$32</c:f>
              <c:numCache/>
            </c:numRef>
          </c:yVal>
          <c:smooth val="0"/>
        </c:ser>
        <c:ser>
          <c:idx val="1"/>
          <c:order val="1"/>
          <c:tx>
            <c:v>Measured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Sheet1!$J$3:$J$32</c:f>
              <c:numCache/>
            </c:numRef>
          </c:xVal>
          <c:yVal>
            <c:numRef>
              <c:f>Sheet1!$L$3:$L$32</c:f>
              <c:numCache/>
            </c:numRef>
          </c:yVal>
          <c:smooth val="0"/>
        </c:ser>
        <c:axId val="13266022"/>
        <c:axId val="28895511"/>
      </c:scatterChart>
      <c:valAx>
        <c:axId val="13266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95511"/>
        <c:crosses val="autoZero"/>
        <c:crossBetween val="midCat"/>
        <c:dispUnits/>
      </c:valAx>
      <c:valAx>
        <c:axId val="28895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∆T (p.u.)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6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12</xdr:row>
      <xdr:rowOff>85725</xdr:rowOff>
    </xdr:from>
    <xdr:to>
      <xdr:col>26</xdr:col>
      <xdr:colOff>104775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14592300" y="2028825"/>
        <a:ext cx="7543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352425</xdr:colOff>
      <xdr:row>17</xdr:row>
      <xdr:rowOff>9525</xdr:rowOff>
    </xdr:from>
    <xdr:to>
      <xdr:col>21</xdr:col>
      <xdr:colOff>762000</xdr:colOff>
      <xdr:row>40</xdr:row>
      <xdr:rowOff>76200</xdr:rowOff>
    </xdr:to>
    <xdr:graphicFrame>
      <xdr:nvGraphicFramePr>
        <xdr:cNvPr id="2" name="Chart 5"/>
        <xdr:cNvGraphicFramePr/>
      </xdr:nvGraphicFramePr>
      <xdr:xfrm>
        <a:off x="12325350" y="2762250"/>
        <a:ext cx="62769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352425</xdr:colOff>
      <xdr:row>11</xdr:row>
      <xdr:rowOff>123825</xdr:rowOff>
    </xdr:from>
    <xdr:to>
      <xdr:col>23</xdr:col>
      <xdr:colOff>762000</xdr:colOff>
      <xdr:row>35</xdr:row>
      <xdr:rowOff>28575</xdr:rowOff>
    </xdr:to>
    <xdr:graphicFrame>
      <xdr:nvGraphicFramePr>
        <xdr:cNvPr id="3" name="Chart 6"/>
        <xdr:cNvGraphicFramePr/>
      </xdr:nvGraphicFramePr>
      <xdr:xfrm>
        <a:off x="14001750" y="1905000"/>
        <a:ext cx="62769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619125</xdr:colOff>
      <xdr:row>53</xdr:row>
      <xdr:rowOff>152400</xdr:rowOff>
    </xdr:from>
    <xdr:to>
      <xdr:col>18</xdr:col>
      <xdr:colOff>190500</xdr:colOff>
      <xdr:row>78</xdr:row>
      <xdr:rowOff>47625</xdr:rowOff>
    </xdr:to>
    <xdr:graphicFrame>
      <xdr:nvGraphicFramePr>
        <xdr:cNvPr id="4" name="Chart 7"/>
        <xdr:cNvGraphicFramePr/>
      </xdr:nvGraphicFramePr>
      <xdr:xfrm>
        <a:off x="8401050" y="8715375"/>
        <a:ext cx="71151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19</xdr:row>
      <xdr:rowOff>123825</xdr:rowOff>
    </xdr:from>
    <xdr:to>
      <xdr:col>8</xdr:col>
      <xdr:colOff>466725</xdr:colOff>
      <xdr:row>43</xdr:row>
      <xdr:rowOff>28575</xdr:rowOff>
    </xdr:to>
    <xdr:graphicFrame>
      <xdr:nvGraphicFramePr>
        <xdr:cNvPr id="5" name="Chart 8"/>
        <xdr:cNvGraphicFramePr/>
      </xdr:nvGraphicFramePr>
      <xdr:xfrm>
        <a:off x="1152525" y="3200400"/>
        <a:ext cx="6257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36">
      <selection activeCell="D71" sqref="D71"/>
    </sheetView>
  </sheetViews>
  <sheetFormatPr defaultColWidth="11.00390625" defaultRowHeight="12"/>
  <cols>
    <col min="1" max="1" width="12.125" style="0" bestFit="1" customWidth="1"/>
    <col min="2" max="3" width="12.00390625" style="0" bestFit="1" customWidth="1"/>
  </cols>
  <sheetData>
    <row r="1" spans="1:9" ht="12.75">
      <c r="A1" t="s">
        <v>18</v>
      </c>
      <c r="B1" t="s">
        <v>17</v>
      </c>
      <c r="C1" t="s">
        <v>19</v>
      </c>
      <c r="D1">
        <v>1</v>
      </c>
      <c r="F1">
        <v>75.7</v>
      </c>
      <c r="I1">
        <f>I4-10</f>
        <v>34.69662</v>
      </c>
    </row>
    <row r="2" spans="4:6" ht="12.75">
      <c r="D2">
        <v>274</v>
      </c>
      <c r="F2">
        <v>10</v>
      </c>
    </row>
    <row r="3" spans="1:12" ht="12.75">
      <c r="A3">
        <v>0</v>
      </c>
      <c r="B3">
        <v>0</v>
      </c>
      <c r="C3">
        <f aca="true" t="shared" si="0" ref="C3:C44">A3/13.5</f>
        <v>0</v>
      </c>
      <c r="D3">
        <f>k*EXP(-B3/tau)</f>
        <v>1</v>
      </c>
      <c r="E3">
        <f>B3</f>
        <v>0</v>
      </c>
      <c r="F3">
        <f aca="true" t="shared" si="1" ref="F3:F44">tstart+kk*C3</f>
        <v>10</v>
      </c>
      <c r="G3">
        <v>0</v>
      </c>
      <c r="H3">
        <v>0</v>
      </c>
      <c r="I3">
        <v>10</v>
      </c>
      <c r="J3">
        <f>H3</f>
        <v>0</v>
      </c>
      <c r="K3">
        <f>(I3-10)/peak</f>
        <v>0</v>
      </c>
      <c r="L3">
        <f>C3</f>
        <v>0</v>
      </c>
    </row>
    <row r="4" spans="1:12" ht="12.75">
      <c r="A4">
        <v>8</v>
      </c>
      <c r="B4">
        <f>B3+20</f>
        <v>20</v>
      </c>
      <c r="C4">
        <f t="shared" si="0"/>
        <v>0.5925925925925926</v>
      </c>
      <c r="D4">
        <f aca="true" t="shared" si="2" ref="D4:D44">k*EXP(-B4/tau)</f>
        <v>0.9296076154580755</v>
      </c>
      <c r="E4">
        <f aca="true" t="shared" si="3" ref="E4:E44">B4</f>
        <v>20</v>
      </c>
      <c r="F4">
        <f t="shared" si="1"/>
        <v>54.85925925925926</v>
      </c>
      <c r="G4">
        <f>E4</f>
        <v>20</v>
      </c>
      <c r="H4">
        <v>20</v>
      </c>
      <c r="I4">
        <v>44.69662</v>
      </c>
      <c r="J4">
        <f aca="true" t="shared" si="4" ref="J4:J32">H4</f>
        <v>20</v>
      </c>
      <c r="K4">
        <f aca="true" t="shared" si="5" ref="K4:K32">(I4-10)/peak</f>
        <v>1</v>
      </c>
      <c r="L4">
        <f aca="true" t="shared" si="6" ref="L4:L32">C4</f>
        <v>0.5925925925925926</v>
      </c>
    </row>
    <row r="5" spans="1:12" ht="12.75">
      <c r="A5">
        <v>10</v>
      </c>
      <c r="B5">
        <f>B4+20</f>
        <v>40</v>
      </c>
      <c r="C5">
        <f t="shared" si="0"/>
        <v>0.7407407407407407</v>
      </c>
      <c r="D5">
        <f t="shared" si="2"/>
        <v>0.8641703187176492</v>
      </c>
      <c r="E5">
        <f t="shared" si="3"/>
        <v>40</v>
      </c>
      <c r="F5">
        <f t="shared" si="1"/>
        <v>66.07407407407408</v>
      </c>
      <c r="G5">
        <f aca="true" t="shared" si="7" ref="G5:G44">E5</f>
        <v>40</v>
      </c>
      <c r="H5">
        <v>40</v>
      </c>
      <c r="I5">
        <v>44.69662</v>
      </c>
      <c r="J5">
        <f t="shared" si="4"/>
        <v>40</v>
      </c>
      <c r="K5">
        <f t="shared" si="5"/>
        <v>1</v>
      </c>
      <c r="L5">
        <f t="shared" si="6"/>
        <v>0.7407407407407407</v>
      </c>
    </row>
    <row r="6" spans="1:12" ht="12.75">
      <c r="A6">
        <v>11</v>
      </c>
      <c r="B6">
        <f aca="true" t="shared" si="8" ref="B6:B44">B5+20</f>
        <v>60</v>
      </c>
      <c r="C6">
        <f t="shared" si="0"/>
        <v>0.8148148148148148</v>
      </c>
      <c r="D6">
        <f t="shared" si="2"/>
        <v>0.8033393093327589</v>
      </c>
      <c r="E6">
        <f t="shared" si="3"/>
        <v>60</v>
      </c>
      <c r="F6">
        <f t="shared" si="1"/>
        <v>71.68148148148148</v>
      </c>
      <c r="G6">
        <f t="shared" si="7"/>
        <v>60</v>
      </c>
      <c r="H6">
        <v>60</v>
      </c>
      <c r="I6">
        <v>44.69662</v>
      </c>
      <c r="J6">
        <f t="shared" si="4"/>
        <v>60</v>
      </c>
      <c r="K6">
        <f t="shared" si="5"/>
        <v>1</v>
      </c>
      <c r="L6">
        <f t="shared" si="6"/>
        <v>0.8148148148148148</v>
      </c>
    </row>
    <row r="7" spans="1:12" ht="12.75">
      <c r="A7">
        <v>12</v>
      </c>
      <c r="B7">
        <f t="shared" si="8"/>
        <v>80</v>
      </c>
      <c r="C7">
        <f t="shared" si="0"/>
        <v>0.8888888888888888</v>
      </c>
      <c r="D7">
        <f t="shared" si="2"/>
        <v>0.7467903397525633</v>
      </c>
      <c r="E7">
        <f t="shared" si="3"/>
        <v>80</v>
      </c>
      <c r="F7">
        <f t="shared" si="1"/>
        <v>77.28888888888889</v>
      </c>
      <c r="G7">
        <f t="shared" si="7"/>
        <v>80</v>
      </c>
      <c r="H7">
        <v>80</v>
      </c>
      <c r="I7">
        <v>44.69662</v>
      </c>
      <c r="J7">
        <f t="shared" si="4"/>
        <v>80</v>
      </c>
      <c r="K7">
        <f t="shared" si="5"/>
        <v>1</v>
      </c>
      <c r="L7">
        <f t="shared" si="6"/>
        <v>0.8888888888888888</v>
      </c>
    </row>
    <row r="8" spans="1:12" ht="12.75">
      <c r="A8">
        <v>12.5</v>
      </c>
      <c r="B8">
        <f t="shared" si="8"/>
        <v>100</v>
      </c>
      <c r="C8">
        <f t="shared" si="0"/>
        <v>0.9259259259259259</v>
      </c>
      <c r="D8">
        <f t="shared" si="2"/>
        <v>0.6942219869845063</v>
      </c>
      <c r="E8">
        <f t="shared" si="3"/>
        <v>100</v>
      </c>
      <c r="F8">
        <f t="shared" si="1"/>
        <v>80.0925925925926</v>
      </c>
      <c r="G8">
        <f t="shared" si="7"/>
        <v>100</v>
      </c>
      <c r="H8">
        <v>100</v>
      </c>
      <c r="I8">
        <v>44.69662</v>
      </c>
      <c r="J8">
        <f t="shared" si="4"/>
        <v>100</v>
      </c>
      <c r="K8">
        <f t="shared" si="5"/>
        <v>1</v>
      </c>
      <c r="L8">
        <f t="shared" si="6"/>
        <v>0.9259259259259259</v>
      </c>
    </row>
    <row r="9" spans="1:12" ht="12.75">
      <c r="A9">
        <v>12.75</v>
      </c>
      <c r="B9">
        <f t="shared" si="8"/>
        <v>120</v>
      </c>
      <c r="C9">
        <f t="shared" si="0"/>
        <v>0.9444444444444444</v>
      </c>
      <c r="D9">
        <f t="shared" si="2"/>
        <v>0.6453540459192341</v>
      </c>
      <c r="E9">
        <f t="shared" si="3"/>
        <v>120</v>
      </c>
      <c r="F9">
        <f t="shared" si="1"/>
        <v>81.49444444444444</v>
      </c>
      <c r="G9">
        <f t="shared" si="7"/>
        <v>120</v>
      </c>
      <c r="H9">
        <v>120</v>
      </c>
      <c r="I9">
        <v>44.69662</v>
      </c>
      <c r="J9">
        <f t="shared" si="4"/>
        <v>120</v>
      </c>
      <c r="K9">
        <f t="shared" si="5"/>
        <v>1</v>
      </c>
      <c r="L9">
        <f t="shared" si="6"/>
        <v>0.9444444444444444</v>
      </c>
    </row>
    <row r="10" spans="1:12" ht="12.75">
      <c r="A10">
        <v>13</v>
      </c>
      <c r="B10">
        <f t="shared" si="8"/>
        <v>140</v>
      </c>
      <c r="C10">
        <f t="shared" si="0"/>
        <v>0.9629629629629629</v>
      </c>
      <c r="D10">
        <f t="shared" si="2"/>
        <v>0.5999260357532005</v>
      </c>
      <c r="E10">
        <f t="shared" si="3"/>
        <v>140</v>
      </c>
      <c r="F10">
        <f t="shared" si="1"/>
        <v>82.8962962962963</v>
      </c>
      <c r="G10">
        <f t="shared" si="7"/>
        <v>140</v>
      </c>
      <c r="H10">
        <v>140</v>
      </c>
      <c r="I10">
        <v>44.69662</v>
      </c>
      <c r="J10">
        <f t="shared" si="4"/>
        <v>140</v>
      </c>
      <c r="K10">
        <f t="shared" si="5"/>
        <v>1</v>
      </c>
      <c r="L10">
        <f t="shared" si="6"/>
        <v>0.9629629629629629</v>
      </c>
    </row>
    <row r="11" spans="1:12" ht="12.75">
      <c r="A11">
        <v>13.2</v>
      </c>
      <c r="B11">
        <f t="shared" si="8"/>
        <v>160</v>
      </c>
      <c r="C11">
        <f t="shared" si="0"/>
        <v>0.9777777777777777</v>
      </c>
      <c r="D11">
        <f t="shared" si="2"/>
        <v>0.5576958115477488</v>
      </c>
      <c r="E11">
        <f t="shared" si="3"/>
        <v>160</v>
      </c>
      <c r="F11">
        <f t="shared" si="1"/>
        <v>84.01777777777778</v>
      </c>
      <c r="G11">
        <f t="shared" si="7"/>
        <v>160</v>
      </c>
      <c r="H11">
        <v>160</v>
      </c>
      <c r="I11">
        <v>44.69662</v>
      </c>
      <c r="J11">
        <f t="shared" si="4"/>
        <v>160</v>
      </c>
      <c r="K11">
        <f t="shared" si="5"/>
        <v>1</v>
      </c>
      <c r="L11">
        <f t="shared" si="6"/>
        <v>0.9777777777777777</v>
      </c>
    </row>
    <row r="12" spans="1:12" ht="12.75">
      <c r="A12">
        <v>13.3</v>
      </c>
      <c r="B12">
        <f t="shared" si="8"/>
        <v>180</v>
      </c>
      <c r="C12">
        <f t="shared" si="0"/>
        <v>0.9851851851851853</v>
      </c>
      <c r="D12">
        <f t="shared" si="2"/>
        <v>0.5184382735238591</v>
      </c>
      <c r="E12">
        <f t="shared" si="3"/>
        <v>180</v>
      </c>
      <c r="F12">
        <f t="shared" si="1"/>
        <v>84.57851851851852</v>
      </c>
      <c r="G12">
        <f t="shared" si="7"/>
        <v>180</v>
      </c>
      <c r="H12">
        <v>180</v>
      </c>
      <c r="I12">
        <v>44.69662</v>
      </c>
      <c r="J12">
        <f t="shared" si="4"/>
        <v>180</v>
      </c>
      <c r="K12">
        <f t="shared" si="5"/>
        <v>1</v>
      </c>
      <c r="L12">
        <f t="shared" si="6"/>
        <v>0.9851851851851853</v>
      </c>
    </row>
    <row r="13" spans="1:12" ht="12.75">
      <c r="A13">
        <v>13.4</v>
      </c>
      <c r="B13">
        <f t="shared" si="8"/>
        <v>200</v>
      </c>
      <c r="C13">
        <f t="shared" si="0"/>
        <v>0.9925925925925926</v>
      </c>
      <c r="D13">
        <f t="shared" si="2"/>
        <v>0.4819441672127161</v>
      </c>
      <c r="E13">
        <f t="shared" si="3"/>
        <v>200</v>
      </c>
      <c r="F13">
        <f t="shared" si="1"/>
        <v>85.13925925925926</v>
      </c>
      <c r="G13">
        <f t="shared" si="7"/>
        <v>200</v>
      </c>
      <c r="H13">
        <v>200</v>
      </c>
      <c r="I13">
        <v>44.69662</v>
      </c>
      <c r="J13">
        <f t="shared" si="4"/>
        <v>200</v>
      </c>
      <c r="K13">
        <f t="shared" si="5"/>
        <v>1</v>
      </c>
      <c r="L13">
        <f t="shared" si="6"/>
        <v>0.9925925925925926</v>
      </c>
    </row>
    <row r="14" spans="1:12" ht="12.75">
      <c r="A14">
        <v>13.5</v>
      </c>
      <c r="B14">
        <f t="shared" si="8"/>
        <v>220</v>
      </c>
      <c r="C14">
        <f t="shared" si="0"/>
        <v>1</v>
      </c>
      <c r="D14">
        <f t="shared" si="2"/>
        <v>0.448018968066541</v>
      </c>
      <c r="E14">
        <f t="shared" si="3"/>
        <v>220</v>
      </c>
      <c r="F14">
        <f t="shared" si="1"/>
        <v>85.7</v>
      </c>
      <c r="G14">
        <f t="shared" si="7"/>
        <v>220</v>
      </c>
      <c r="H14">
        <v>220</v>
      </c>
      <c r="I14">
        <v>44.696136</v>
      </c>
      <c r="J14">
        <f t="shared" si="4"/>
        <v>220</v>
      </c>
      <c r="K14">
        <f t="shared" si="5"/>
        <v>0.9999860505144305</v>
      </c>
      <c r="L14">
        <f t="shared" si="6"/>
        <v>1</v>
      </c>
    </row>
    <row r="15" spans="1:12" ht="12.75">
      <c r="A15">
        <v>13.5</v>
      </c>
      <c r="B15">
        <f t="shared" si="8"/>
        <v>240</v>
      </c>
      <c r="C15">
        <f t="shared" si="0"/>
        <v>1</v>
      </c>
      <c r="D15">
        <f t="shared" si="2"/>
        <v>0.41648184458432486</v>
      </c>
      <c r="E15">
        <f t="shared" si="3"/>
        <v>240</v>
      </c>
      <c r="F15">
        <f t="shared" si="1"/>
        <v>85.7</v>
      </c>
      <c r="G15">
        <f t="shared" si="7"/>
        <v>240</v>
      </c>
      <c r="H15">
        <v>240</v>
      </c>
      <c r="I15">
        <v>44.68978</v>
      </c>
      <c r="J15">
        <f t="shared" si="4"/>
        <v>240</v>
      </c>
      <c r="K15">
        <f t="shared" si="5"/>
        <v>0.9998028626419517</v>
      </c>
      <c r="L15">
        <f t="shared" si="6"/>
        <v>1</v>
      </c>
    </row>
    <row r="16" spans="1:12" ht="12.75">
      <c r="A16">
        <v>13.5</v>
      </c>
      <c r="B16">
        <f t="shared" si="8"/>
        <v>260</v>
      </c>
      <c r="C16">
        <f t="shared" si="0"/>
        <v>1</v>
      </c>
      <c r="D16">
        <f t="shared" si="2"/>
        <v>0.387164694425615</v>
      </c>
      <c r="E16">
        <f t="shared" si="3"/>
        <v>260</v>
      </c>
      <c r="F16">
        <f t="shared" si="1"/>
        <v>85.7</v>
      </c>
      <c r="G16">
        <f t="shared" si="7"/>
        <v>260</v>
      </c>
      <c r="H16">
        <v>260</v>
      </c>
      <c r="I16">
        <v>44.647205</v>
      </c>
      <c r="J16">
        <f t="shared" si="4"/>
        <v>260</v>
      </c>
      <c r="K16">
        <f t="shared" si="5"/>
        <v>0.9985757978731069</v>
      </c>
      <c r="L16">
        <f t="shared" si="6"/>
        <v>1</v>
      </c>
    </row>
    <row r="17" spans="1:12" ht="12.75">
      <c r="A17">
        <v>13.25</v>
      </c>
      <c r="B17">
        <f t="shared" si="8"/>
        <v>280</v>
      </c>
      <c r="C17">
        <f t="shared" si="0"/>
        <v>0.9814814814814815</v>
      </c>
      <c r="D17">
        <f t="shared" si="2"/>
        <v>0.3599112483745504</v>
      </c>
      <c r="E17">
        <f t="shared" si="3"/>
        <v>280</v>
      </c>
      <c r="F17">
        <f t="shared" si="1"/>
        <v>84.29814814814816</v>
      </c>
      <c r="G17">
        <f t="shared" si="7"/>
        <v>280</v>
      </c>
      <c r="H17">
        <v>280</v>
      </c>
      <c r="I17">
        <v>44.452457</v>
      </c>
      <c r="J17">
        <f t="shared" si="4"/>
        <v>280</v>
      </c>
      <c r="K17">
        <f t="shared" si="5"/>
        <v>0.9929629168489611</v>
      </c>
      <c r="L17">
        <f t="shared" si="6"/>
        <v>0.9814814814814815</v>
      </c>
    </row>
    <row r="18" spans="1:12" ht="12.75">
      <c r="A18">
        <v>12.5</v>
      </c>
      <c r="B18">
        <f t="shared" si="8"/>
        <v>300</v>
      </c>
      <c r="C18">
        <f t="shared" si="0"/>
        <v>0.9259259259259259</v>
      </c>
      <c r="D18">
        <f t="shared" si="2"/>
        <v>0.33457623737800496</v>
      </c>
      <c r="E18">
        <f t="shared" si="3"/>
        <v>300</v>
      </c>
      <c r="F18">
        <f t="shared" si="1"/>
        <v>80.0925925925926</v>
      </c>
      <c r="G18">
        <f t="shared" si="7"/>
        <v>300</v>
      </c>
      <c r="H18">
        <v>300</v>
      </c>
      <c r="I18">
        <v>43.780197</v>
      </c>
      <c r="J18">
        <f t="shared" si="4"/>
        <v>300</v>
      </c>
      <c r="K18">
        <f t="shared" si="5"/>
        <v>0.9735875425329614</v>
      </c>
      <c r="L18">
        <f t="shared" si="6"/>
        <v>0.9259259259259259</v>
      </c>
    </row>
    <row r="19" spans="1:12" ht="12.75">
      <c r="A19">
        <v>11.5</v>
      </c>
      <c r="B19">
        <f t="shared" si="8"/>
        <v>320</v>
      </c>
      <c r="C19">
        <f t="shared" si="0"/>
        <v>0.8518518518518519</v>
      </c>
      <c r="D19">
        <f t="shared" si="2"/>
        <v>0.3110246182179022</v>
      </c>
      <c r="E19">
        <f t="shared" si="3"/>
        <v>320</v>
      </c>
      <c r="F19">
        <f t="shared" si="1"/>
        <v>74.48518518518519</v>
      </c>
      <c r="G19">
        <f t="shared" si="7"/>
        <v>320</v>
      </c>
      <c r="H19">
        <v>320</v>
      </c>
      <c r="I19">
        <v>42.197227</v>
      </c>
      <c r="J19">
        <f t="shared" si="4"/>
        <v>320</v>
      </c>
      <c r="K19">
        <f t="shared" si="5"/>
        <v>0.9279643665578952</v>
      </c>
      <c r="L19">
        <f t="shared" si="6"/>
        <v>0.8518518518518519</v>
      </c>
    </row>
    <row r="20" spans="1:12" ht="12.75">
      <c r="A20">
        <v>10</v>
      </c>
      <c r="B20">
        <f t="shared" si="8"/>
        <v>340</v>
      </c>
      <c r="C20">
        <f t="shared" si="0"/>
        <v>0.7407407407407407</v>
      </c>
      <c r="D20">
        <f t="shared" si="2"/>
        <v>0.28913085369030234</v>
      </c>
      <c r="E20">
        <f t="shared" si="3"/>
        <v>340</v>
      </c>
      <c r="F20">
        <f t="shared" si="1"/>
        <v>66.07407407407408</v>
      </c>
      <c r="G20">
        <f t="shared" si="7"/>
        <v>340</v>
      </c>
      <c r="H20">
        <v>340</v>
      </c>
      <c r="I20">
        <v>39.164833</v>
      </c>
      <c r="J20">
        <f t="shared" si="4"/>
        <v>340</v>
      </c>
      <c r="K20">
        <f t="shared" si="5"/>
        <v>0.8405669774173968</v>
      </c>
      <c r="L20">
        <f t="shared" si="6"/>
        <v>0.7407407407407407</v>
      </c>
    </row>
    <row r="21" spans="1:12" ht="12.75">
      <c r="A21">
        <v>8</v>
      </c>
      <c r="B21">
        <f t="shared" si="8"/>
        <v>360</v>
      </c>
      <c r="C21">
        <f t="shared" si="0"/>
        <v>0.5925925925925926</v>
      </c>
      <c r="D21">
        <f t="shared" si="2"/>
        <v>0.2687782434543997</v>
      </c>
      <c r="E21">
        <f t="shared" si="3"/>
        <v>360</v>
      </c>
      <c r="F21">
        <f t="shared" si="1"/>
        <v>54.85925925925926</v>
      </c>
      <c r="G21">
        <f t="shared" si="7"/>
        <v>360</v>
      </c>
      <c r="H21">
        <v>360</v>
      </c>
      <c r="I21">
        <v>34.519134</v>
      </c>
      <c r="J21">
        <f t="shared" si="4"/>
        <v>360</v>
      </c>
      <c r="K21">
        <f t="shared" si="5"/>
        <v>0.7066721196473893</v>
      </c>
      <c r="L21">
        <f t="shared" si="6"/>
        <v>0.5925925925925926</v>
      </c>
    </row>
    <row r="22" spans="1:12" ht="12.75">
      <c r="A22">
        <v>6</v>
      </c>
      <c r="B22">
        <f t="shared" si="8"/>
        <v>380</v>
      </c>
      <c r="C22">
        <f t="shared" si="0"/>
        <v>0.4444444444444444</v>
      </c>
      <c r="D22">
        <f t="shared" si="2"/>
        <v>0.24985830198465456</v>
      </c>
      <c r="E22">
        <f t="shared" si="3"/>
        <v>380</v>
      </c>
      <c r="F22">
        <f t="shared" si="1"/>
        <v>43.644444444444446</v>
      </c>
      <c r="G22">
        <f t="shared" si="7"/>
        <v>380</v>
      </c>
      <c r="H22">
        <v>380</v>
      </c>
      <c r="I22">
        <v>28.95079</v>
      </c>
      <c r="J22">
        <f t="shared" si="4"/>
        <v>380</v>
      </c>
      <c r="K22">
        <f t="shared" si="5"/>
        <v>0.5461854785855221</v>
      </c>
      <c r="L22">
        <f t="shared" si="6"/>
        <v>0.4444444444444444</v>
      </c>
    </row>
    <row r="23" spans="1:12" ht="12.75">
      <c r="A23">
        <v>5</v>
      </c>
      <c r="B23">
        <f t="shared" si="8"/>
        <v>400</v>
      </c>
      <c r="C23">
        <f t="shared" si="0"/>
        <v>0.37037037037037035</v>
      </c>
      <c r="D23">
        <f t="shared" si="2"/>
        <v>0.23227018031035848</v>
      </c>
      <c r="E23">
        <f t="shared" si="3"/>
        <v>400</v>
      </c>
      <c r="F23">
        <f t="shared" si="1"/>
        <v>38.03703703703704</v>
      </c>
      <c r="G23">
        <f t="shared" si="7"/>
        <v>400</v>
      </c>
      <c r="H23">
        <v>400</v>
      </c>
      <c r="I23">
        <v>23.348938</v>
      </c>
      <c r="J23">
        <f t="shared" si="4"/>
        <v>400</v>
      </c>
      <c r="K23">
        <f t="shared" si="5"/>
        <v>0.3847330950392286</v>
      </c>
      <c r="L23">
        <f t="shared" si="6"/>
        <v>0.37037037037037035</v>
      </c>
    </row>
    <row r="24" spans="1:12" ht="12.75">
      <c r="A24">
        <v>4</v>
      </c>
      <c r="B24">
        <f t="shared" si="8"/>
        <v>420</v>
      </c>
      <c r="C24">
        <f t="shared" si="0"/>
        <v>0.2962962962962963</v>
      </c>
      <c r="D24">
        <f t="shared" si="2"/>
        <v>0.2159201284603296</v>
      </c>
      <c r="E24">
        <f t="shared" si="3"/>
        <v>420</v>
      </c>
      <c r="F24">
        <f t="shared" si="1"/>
        <v>32.42962962962963</v>
      </c>
      <c r="G24">
        <f t="shared" si="7"/>
        <v>420</v>
      </c>
      <c r="H24">
        <v>420</v>
      </c>
      <c r="I24">
        <v>18.355717</v>
      </c>
      <c r="J24">
        <f t="shared" si="4"/>
        <v>420</v>
      </c>
      <c r="K24">
        <f t="shared" si="5"/>
        <v>0.240822218417817</v>
      </c>
      <c r="L24">
        <f t="shared" si="6"/>
        <v>0.2962962962962963</v>
      </c>
    </row>
    <row r="25" spans="1:12" ht="12.75">
      <c r="A25">
        <v>3</v>
      </c>
      <c r="B25">
        <f t="shared" si="8"/>
        <v>440</v>
      </c>
      <c r="C25">
        <f t="shared" si="0"/>
        <v>0.2222222222222222</v>
      </c>
      <c r="D25">
        <f t="shared" si="2"/>
        <v>0.2007209957474083</v>
      </c>
      <c r="E25">
        <f t="shared" si="3"/>
        <v>440</v>
      </c>
      <c r="F25">
        <f t="shared" si="1"/>
        <v>26.822222222222223</v>
      </c>
      <c r="G25">
        <f t="shared" si="7"/>
        <v>440</v>
      </c>
      <c r="H25">
        <v>440</v>
      </c>
      <c r="I25">
        <v>14.78863</v>
      </c>
      <c r="J25">
        <f t="shared" si="4"/>
        <v>440</v>
      </c>
      <c r="K25">
        <f t="shared" si="5"/>
        <v>0.1380143080219341</v>
      </c>
      <c r="L25">
        <f t="shared" si="6"/>
        <v>0.2222222222222222</v>
      </c>
    </row>
    <row r="26" spans="1:12" ht="12.75">
      <c r="A26">
        <v>2.5</v>
      </c>
      <c r="B26">
        <f t="shared" si="8"/>
        <v>460</v>
      </c>
      <c r="C26">
        <f t="shared" si="0"/>
        <v>0.18518518518518517</v>
      </c>
      <c r="D26">
        <f t="shared" si="2"/>
        <v>0.18659176622911874</v>
      </c>
      <c r="E26">
        <f t="shared" si="3"/>
        <v>460</v>
      </c>
      <c r="F26">
        <f t="shared" si="1"/>
        <v>24.01851851851852</v>
      </c>
      <c r="G26">
        <f t="shared" si="7"/>
        <v>460</v>
      </c>
      <c r="H26">
        <v>460</v>
      </c>
      <c r="I26">
        <v>12.488432</v>
      </c>
      <c r="J26">
        <f t="shared" si="4"/>
        <v>460</v>
      </c>
      <c r="K26">
        <f t="shared" si="5"/>
        <v>0.0717197237079577</v>
      </c>
      <c r="L26">
        <f t="shared" si="6"/>
        <v>0.18518518518518517</v>
      </c>
    </row>
    <row r="27" spans="1:12" ht="12.75">
      <c r="A27">
        <v>2</v>
      </c>
      <c r="B27">
        <f t="shared" si="8"/>
        <v>480</v>
      </c>
      <c r="C27">
        <f t="shared" si="0"/>
        <v>0.14814814814814814</v>
      </c>
      <c r="D27">
        <f t="shared" si="2"/>
        <v>0.1734571268683617</v>
      </c>
      <c r="E27">
        <f t="shared" si="3"/>
        <v>480</v>
      </c>
      <c r="F27">
        <f t="shared" si="1"/>
        <v>21.214814814814815</v>
      </c>
      <c r="G27">
        <f t="shared" si="7"/>
        <v>480</v>
      </c>
      <c r="H27">
        <v>480</v>
      </c>
      <c r="I27">
        <v>11.144316</v>
      </c>
      <c r="J27">
        <f t="shared" si="4"/>
        <v>480</v>
      </c>
      <c r="K27">
        <f t="shared" si="5"/>
        <v>0.03298061886143376</v>
      </c>
      <c r="L27">
        <f t="shared" si="6"/>
        <v>0.14814814814814814</v>
      </c>
    </row>
    <row r="28" spans="1:12" ht="12.75">
      <c r="A28">
        <v>1.5</v>
      </c>
      <c r="B28">
        <f t="shared" si="8"/>
        <v>500</v>
      </c>
      <c r="C28">
        <f t="shared" si="0"/>
        <v>0.1111111111111111</v>
      </c>
      <c r="D28">
        <f t="shared" si="2"/>
        <v>0.16124706609230663</v>
      </c>
      <c r="E28">
        <f t="shared" si="3"/>
        <v>500</v>
      </c>
      <c r="F28">
        <f t="shared" si="1"/>
        <v>18.41111111111111</v>
      </c>
      <c r="G28">
        <f t="shared" si="7"/>
        <v>500</v>
      </c>
      <c r="H28">
        <v>500</v>
      </c>
      <c r="I28">
        <v>10.495461</v>
      </c>
      <c r="J28">
        <f t="shared" si="4"/>
        <v>500</v>
      </c>
      <c r="K28">
        <f t="shared" si="5"/>
        <v>0.014279805929223094</v>
      </c>
      <c r="L28">
        <f t="shared" si="6"/>
        <v>0.1111111111111111</v>
      </c>
    </row>
    <row r="29" spans="1:12" ht="12.75">
      <c r="A29">
        <v>1.25</v>
      </c>
      <c r="B29">
        <f t="shared" si="8"/>
        <v>520</v>
      </c>
      <c r="C29">
        <f t="shared" si="0"/>
        <v>0.09259259259259259</v>
      </c>
      <c r="D29">
        <f t="shared" si="2"/>
        <v>0.14989650060967988</v>
      </c>
      <c r="E29">
        <f t="shared" si="3"/>
        <v>520</v>
      </c>
      <c r="F29">
        <f t="shared" si="1"/>
        <v>17.00925925925926</v>
      </c>
      <c r="G29">
        <f t="shared" si="7"/>
        <v>520</v>
      </c>
      <c r="H29">
        <v>520</v>
      </c>
      <c r="I29">
        <v>10.193755</v>
      </c>
      <c r="J29">
        <f t="shared" si="4"/>
        <v>520</v>
      </c>
      <c r="K29">
        <f t="shared" si="5"/>
        <v>0.005584261521727461</v>
      </c>
      <c r="L29">
        <f t="shared" si="6"/>
        <v>0.09259259259259259</v>
      </c>
    </row>
    <row r="30" spans="1:12" ht="12.75">
      <c r="A30">
        <v>1</v>
      </c>
      <c r="B30">
        <f t="shared" si="8"/>
        <v>540</v>
      </c>
      <c r="C30">
        <f t="shared" si="0"/>
        <v>0.07407407407407407</v>
      </c>
      <c r="D30">
        <f t="shared" si="2"/>
        <v>0.13934492849727445</v>
      </c>
      <c r="E30">
        <f t="shared" si="3"/>
        <v>540</v>
      </c>
      <c r="F30">
        <f t="shared" si="1"/>
        <v>15.607407407407408</v>
      </c>
      <c r="G30">
        <f t="shared" si="7"/>
        <v>540</v>
      </c>
      <c r="H30">
        <v>540</v>
      </c>
      <c r="I30">
        <v>10.06855</v>
      </c>
      <c r="J30">
        <f t="shared" si="4"/>
        <v>540</v>
      </c>
      <c r="K30">
        <f t="shared" si="5"/>
        <v>0.0019756967681578237</v>
      </c>
      <c r="L30">
        <f t="shared" si="6"/>
        <v>0.07407407407407407</v>
      </c>
    </row>
    <row r="31" spans="1:12" ht="12.75">
      <c r="A31">
        <v>0.95</v>
      </c>
      <c r="B31">
        <f t="shared" si="8"/>
        <v>560</v>
      </c>
      <c r="C31">
        <f t="shared" si="0"/>
        <v>0.07037037037037036</v>
      </c>
      <c r="D31">
        <f t="shared" si="2"/>
        <v>0.1295361067065273</v>
      </c>
      <c r="E31">
        <f t="shared" si="3"/>
        <v>560</v>
      </c>
      <c r="F31">
        <f t="shared" si="1"/>
        <v>15.327037037037037</v>
      </c>
      <c r="G31">
        <f t="shared" si="7"/>
        <v>560</v>
      </c>
      <c r="H31">
        <v>560</v>
      </c>
      <c r="I31">
        <v>10.023008</v>
      </c>
      <c r="J31">
        <f t="shared" si="4"/>
        <v>560</v>
      </c>
      <c r="K31">
        <f t="shared" si="5"/>
        <v>0.0006631193470718705</v>
      </c>
      <c r="L31">
        <f t="shared" si="6"/>
        <v>0.07037037037037036</v>
      </c>
    </row>
    <row r="32" spans="1:12" ht="12.75">
      <c r="A32">
        <v>0.8</v>
      </c>
      <c r="B32">
        <f t="shared" si="8"/>
        <v>580</v>
      </c>
      <c r="C32">
        <f t="shared" si="0"/>
        <v>0.05925925925925926</v>
      </c>
      <c r="D32">
        <f t="shared" si="2"/>
        <v>0.1204177512711777</v>
      </c>
      <c r="E32">
        <f t="shared" si="3"/>
        <v>580</v>
      </c>
      <c r="F32">
        <f t="shared" si="1"/>
        <v>14.485925925925926</v>
      </c>
      <c r="G32">
        <f t="shared" si="7"/>
        <v>580</v>
      </c>
      <c r="H32">
        <v>580</v>
      </c>
      <c r="I32">
        <v>10.007419</v>
      </c>
      <c r="J32">
        <f t="shared" si="4"/>
        <v>580</v>
      </c>
      <c r="K32">
        <f t="shared" si="5"/>
        <v>0.00021382486247941465</v>
      </c>
      <c r="L32">
        <f t="shared" si="6"/>
        <v>0.05925925925925926</v>
      </c>
    </row>
    <row r="33" spans="1:7" ht="12.75">
      <c r="A33">
        <v>0.7</v>
      </c>
      <c r="B33">
        <f t="shared" si="8"/>
        <v>600</v>
      </c>
      <c r="C33">
        <f t="shared" si="0"/>
        <v>0.05185185185185185</v>
      </c>
      <c r="D33">
        <f t="shared" si="2"/>
        <v>0.11194125861802312</v>
      </c>
      <c r="E33">
        <f t="shared" si="3"/>
        <v>600</v>
      </c>
      <c r="F33">
        <f t="shared" si="1"/>
        <v>13.925185185185185</v>
      </c>
      <c r="G33">
        <f t="shared" si="7"/>
        <v>600</v>
      </c>
    </row>
    <row r="34" spans="1:7" ht="12.75">
      <c r="A34">
        <v>0.6</v>
      </c>
      <c r="B34">
        <f t="shared" si="8"/>
        <v>620</v>
      </c>
      <c r="C34">
        <f t="shared" si="0"/>
        <v>0.044444444444444446</v>
      </c>
      <c r="D34">
        <f t="shared" si="2"/>
        <v>0.1040614464952762</v>
      </c>
      <c r="E34">
        <f t="shared" si="3"/>
        <v>620</v>
      </c>
      <c r="F34">
        <f t="shared" si="1"/>
        <v>13.364444444444445</v>
      </c>
      <c r="G34">
        <f t="shared" si="7"/>
        <v>620</v>
      </c>
    </row>
    <row r="35" spans="1:7" ht="12.75">
      <c r="A35">
        <v>0.55</v>
      </c>
      <c r="B35">
        <f t="shared" si="8"/>
        <v>640</v>
      </c>
      <c r="C35">
        <f t="shared" si="0"/>
        <v>0.040740740740740744</v>
      </c>
      <c r="D35">
        <f t="shared" si="2"/>
        <v>0.09673631313759185</v>
      </c>
      <c r="E35">
        <f t="shared" si="3"/>
        <v>640</v>
      </c>
      <c r="F35">
        <f t="shared" si="1"/>
        <v>13.084074074074074</v>
      </c>
      <c r="G35">
        <f t="shared" si="7"/>
        <v>640</v>
      </c>
    </row>
    <row r="36" spans="1:7" ht="12.75">
      <c r="A36">
        <v>0.5</v>
      </c>
      <c r="B36">
        <f t="shared" si="8"/>
        <v>660</v>
      </c>
      <c r="C36">
        <f t="shared" si="0"/>
        <v>0.037037037037037035</v>
      </c>
      <c r="D36">
        <f t="shared" si="2"/>
        <v>0.08992681338404244</v>
      </c>
      <c r="E36">
        <f t="shared" si="3"/>
        <v>660</v>
      </c>
      <c r="F36">
        <f t="shared" si="1"/>
        <v>12.803703703703704</v>
      </c>
      <c r="G36">
        <f t="shared" si="7"/>
        <v>660</v>
      </c>
    </row>
    <row r="37" spans="1:7" ht="12.75">
      <c r="A37">
        <v>0.4</v>
      </c>
      <c r="B37">
        <f t="shared" si="8"/>
        <v>680</v>
      </c>
      <c r="C37">
        <f t="shared" si="0"/>
        <v>0.02962962962962963</v>
      </c>
      <c r="D37">
        <f t="shared" si="2"/>
        <v>0.08359665055568304</v>
      </c>
      <c r="E37">
        <f t="shared" si="3"/>
        <v>680</v>
      </c>
      <c r="F37">
        <f t="shared" si="1"/>
        <v>12.242962962962963</v>
      </c>
      <c r="G37">
        <f t="shared" si="7"/>
        <v>680</v>
      </c>
    </row>
    <row r="38" spans="1:7" ht="12.75">
      <c r="A38">
        <v>0.3</v>
      </c>
      <c r="B38">
        <f t="shared" si="8"/>
        <v>700</v>
      </c>
      <c r="C38">
        <f t="shared" si="0"/>
        <v>0.022222222222222223</v>
      </c>
      <c r="D38">
        <f t="shared" si="2"/>
        <v>0.07771208298335049</v>
      </c>
      <c r="E38">
        <f t="shared" si="3"/>
        <v>700</v>
      </c>
      <c r="F38">
        <f t="shared" si="1"/>
        <v>11.682222222222222</v>
      </c>
      <c r="G38">
        <f t="shared" si="7"/>
        <v>700</v>
      </c>
    </row>
    <row r="39" spans="1:12" ht="12.75">
      <c r="A39">
        <v>0.2</v>
      </c>
      <c r="B39">
        <f t="shared" si="8"/>
        <v>720</v>
      </c>
      <c r="C39">
        <f t="shared" si="0"/>
        <v>0.014814814814814815</v>
      </c>
      <c r="D39">
        <f t="shared" si="2"/>
        <v>0.07224174415443256</v>
      </c>
      <c r="E39">
        <f t="shared" si="3"/>
        <v>720</v>
      </c>
      <c r="F39">
        <f t="shared" si="1"/>
        <v>11.121481481481482</v>
      </c>
      <c r="G39">
        <f t="shared" si="7"/>
        <v>720</v>
      </c>
      <c r="L39">
        <f>24000^2*0.5/1000000</f>
        <v>288</v>
      </c>
    </row>
    <row r="40" spans="1:7" ht="12.75">
      <c r="A40">
        <v>0.1</v>
      </c>
      <c r="B40">
        <f t="shared" si="8"/>
        <v>740</v>
      </c>
      <c r="C40">
        <f t="shared" si="0"/>
        <v>0.007407407407407408</v>
      </c>
      <c r="D40">
        <f t="shared" si="2"/>
        <v>0.06715647551993441</v>
      </c>
      <c r="E40">
        <f t="shared" si="3"/>
        <v>740</v>
      </c>
      <c r="F40">
        <f t="shared" si="1"/>
        <v>10.56074074074074</v>
      </c>
      <c r="G40">
        <f t="shared" si="7"/>
        <v>740</v>
      </c>
    </row>
    <row r="41" spans="1:7" ht="12.75">
      <c r="A41">
        <v>0.05</v>
      </c>
      <c r="B41">
        <f t="shared" si="8"/>
        <v>760</v>
      </c>
      <c r="C41">
        <f t="shared" si="0"/>
        <v>0.003703703703703704</v>
      </c>
      <c r="D41">
        <f t="shared" si="2"/>
        <v>0.062429171070654835</v>
      </c>
      <c r="E41">
        <f t="shared" si="3"/>
        <v>760</v>
      </c>
      <c r="F41">
        <f t="shared" si="1"/>
        <v>10.28037037037037</v>
      </c>
      <c r="G41">
        <f t="shared" si="7"/>
        <v>760</v>
      </c>
    </row>
    <row r="42" spans="1:7" ht="12.75">
      <c r="A42">
        <v>0</v>
      </c>
      <c r="B42">
        <f t="shared" si="8"/>
        <v>780</v>
      </c>
      <c r="C42">
        <f t="shared" si="0"/>
        <v>0</v>
      </c>
      <c r="D42">
        <f t="shared" si="2"/>
        <v>0.05803463285401572</v>
      </c>
      <c r="E42">
        <f t="shared" si="3"/>
        <v>780</v>
      </c>
      <c r="F42">
        <f t="shared" si="1"/>
        <v>10</v>
      </c>
      <c r="G42">
        <f t="shared" si="7"/>
        <v>780</v>
      </c>
    </row>
    <row r="43" spans="1:7" ht="12.75">
      <c r="A43">
        <v>0</v>
      </c>
      <c r="B43">
        <f t="shared" si="8"/>
        <v>800</v>
      </c>
      <c r="C43">
        <f t="shared" si="0"/>
        <v>0</v>
      </c>
      <c r="D43">
        <f t="shared" si="2"/>
        <v>0.05394943666140643</v>
      </c>
      <c r="E43">
        <f t="shared" si="3"/>
        <v>800</v>
      </c>
      <c r="F43">
        <f t="shared" si="1"/>
        <v>10</v>
      </c>
      <c r="G43">
        <f t="shared" si="7"/>
        <v>800</v>
      </c>
    </row>
    <row r="44" spans="1:12" ht="12.75">
      <c r="A44">
        <v>0</v>
      </c>
      <c r="B44">
        <f t="shared" si="8"/>
        <v>820</v>
      </c>
      <c r="C44">
        <f t="shared" si="0"/>
        <v>0</v>
      </c>
      <c r="D44">
        <f t="shared" si="2"/>
        <v>0.050151807170116504</v>
      </c>
      <c r="E44">
        <f t="shared" si="3"/>
        <v>820</v>
      </c>
      <c r="F44">
        <f t="shared" si="1"/>
        <v>10</v>
      </c>
      <c r="G44">
        <f t="shared" si="7"/>
        <v>820</v>
      </c>
      <c r="L44">
        <f>0.525/2</f>
        <v>0.2625</v>
      </c>
    </row>
    <row r="47" spans="1:12" ht="12.75">
      <c r="A47" t="s">
        <v>0</v>
      </c>
      <c r="B47">
        <v>100</v>
      </c>
      <c r="C47" s="4" t="s">
        <v>16</v>
      </c>
      <c r="K47" t="s">
        <v>13</v>
      </c>
      <c r="L47" t="s">
        <v>14</v>
      </c>
    </row>
    <row r="48" spans="1:12" ht="12.75">
      <c r="A48" t="s">
        <v>1</v>
      </c>
      <c r="B48">
        <f>62949000000000+209340000000000*B47-287090000000*B47^2</f>
        <v>18126049000000000</v>
      </c>
      <c r="C48" s="3" t="s">
        <v>3</v>
      </c>
      <c r="K48">
        <v>0.68</v>
      </c>
      <c r="L48">
        <v>0.56</v>
      </c>
    </row>
    <row r="49" spans="1:12" ht="12.75">
      <c r="A49" t="s">
        <v>4</v>
      </c>
      <c r="B49" s="1">
        <f>1.4139/100^2</f>
        <v>0.00014139</v>
      </c>
      <c r="C49" s="4" t="s">
        <v>2</v>
      </c>
      <c r="K49">
        <v>0.75</v>
      </c>
      <c r="L49">
        <v>0.72</v>
      </c>
    </row>
    <row r="50" spans="1:12" ht="12.75">
      <c r="A50" t="s">
        <v>5</v>
      </c>
      <c r="B50">
        <f>30000000</f>
        <v>30000000</v>
      </c>
      <c r="C50" s="4" t="s">
        <v>6</v>
      </c>
      <c r="K50">
        <v>0.69</v>
      </c>
      <c r="L50">
        <v>0.64</v>
      </c>
    </row>
    <row r="51" spans="1:12" ht="12.75">
      <c r="A51" t="s">
        <v>8</v>
      </c>
      <c r="B51" s="1">
        <f>B50/B49^2</f>
        <v>1500665387529503.5</v>
      </c>
      <c r="C51" s="3" t="s">
        <v>3</v>
      </c>
      <c r="K51">
        <v>0.68</v>
      </c>
      <c r="L51">
        <v>0.64</v>
      </c>
    </row>
    <row r="52" spans="1:12" ht="12.75">
      <c r="A52" t="s">
        <v>7</v>
      </c>
      <c r="B52" s="1">
        <f>B48-B51</f>
        <v>16625383612470496</v>
      </c>
      <c r="C52" s="3" t="s">
        <v>3</v>
      </c>
      <c r="K52">
        <v>0.7</v>
      </c>
      <c r="L52">
        <v>0.65</v>
      </c>
    </row>
    <row r="53" spans="1:3" ht="12.75">
      <c r="A53" t="s">
        <v>15</v>
      </c>
      <c r="B53" s="2">
        <f>0.13608+0.0000000000000045496*B52+5.3309E-32*B52^2</f>
        <v>90.5097130816722</v>
      </c>
      <c r="C53" s="3" t="s">
        <v>16</v>
      </c>
    </row>
    <row r="54" spans="1:12" ht="12.75">
      <c r="A54" t="s">
        <v>9</v>
      </c>
      <c r="B54" t="s">
        <v>11</v>
      </c>
      <c r="C54" t="s">
        <v>12</v>
      </c>
      <c r="D54" t="s">
        <v>10</v>
      </c>
      <c r="E54" t="s">
        <v>9</v>
      </c>
      <c r="F54" t="s">
        <v>20</v>
      </c>
      <c r="K54">
        <v>0.68</v>
      </c>
      <c r="L54">
        <v>0.62</v>
      </c>
    </row>
    <row r="55" spans="1:12" ht="12.75">
      <c r="A55" s="1">
        <f>100000000</f>
        <v>100000000</v>
      </c>
      <c r="B55" s="1">
        <f aca="true" t="shared" si="9" ref="B55:B74">A55/csa^2</f>
        <v>5002217958431679</v>
      </c>
      <c r="C55" s="1">
        <f>Geop-B55</f>
        <v>11623165654038816</v>
      </c>
      <c r="D55" s="2">
        <f aca="true" t="shared" si="10" ref="D55:D74">0.13608+0.0000000000000045496*C55+5.3309E-32*C55^2</f>
        <v>60.21877266590481</v>
      </c>
      <c r="E55" s="2">
        <f>A55/1000000</f>
        <v>100</v>
      </c>
      <c r="F55" s="2">
        <f>9/5*D55+32</f>
        <v>140.39379079862866</v>
      </c>
      <c r="K55">
        <v>0.7</v>
      </c>
      <c r="L55">
        <v>0.65</v>
      </c>
    </row>
    <row r="56" spans="1:12" ht="12.75">
      <c r="A56" s="1">
        <f>A55+10000000</f>
        <v>110000000</v>
      </c>
      <c r="B56" s="1">
        <f t="shared" si="9"/>
        <v>5502439754274846</v>
      </c>
      <c r="C56" s="1">
        <f aca="true" t="shared" si="11" ref="C56:C74">Geop-B56</f>
        <v>11122943858195650</v>
      </c>
      <c r="D56" s="2">
        <f t="shared" si="10"/>
        <v>57.336408464035685</v>
      </c>
      <c r="E56" s="2">
        <f aca="true" t="shared" si="12" ref="E56:E74">A56/1000000</f>
        <v>110</v>
      </c>
      <c r="F56" s="2">
        <f aca="true" t="shared" si="13" ref="F56:F74">9/5*D56+32</f>
        <v>135.20553523526422</v>
      </c>
      <c r="K56">
        <v>0.82</v>
      </c>
      <c r="L56">
        <v>0.79</v>
      </c>
    </row>
    <row r="57" spans="1:6" ht="12.75">
      <c r="A57" s="1">
        <f aca="true" t="shared" si="14" ref="A57:A74">A56+10000000</f>
        <v>120000000</v>
      </c>
      <c r="B57" s="1">
        <f t="shared" si="9"/>
        <v>6002661550118014</v>
      </c>
      <c r="C57" s="1">
        <f t="shared" si="11"/>
        <v>10622722062352482</v>
      </c>
      <c r="D57" s="2">
        <f t="shared" si="10"/>
        <v>54.48072241484065</v>
      </c>
      <c r="E57" s="2">
        <f t="shared" si="12"/>
        <v>120</v>
      </c>
      <c r="F57" s="2">
        <f t="shared" si="13"/>
        <v>130.06530034671317</v>
      </c>
    </row>
    <row r="58" spans="1:6" ht="12.75">
      <c r="A58" s="1">
        <f t="shared" si="14"/>
        <v>130000000</v>
      </c>
      <c r="B58" s="1">
        <f t="shared" si="9"/>
        <v>6502883345961182</v>
      </c>
      <c r="C58" s="1">
        <f t="shared" si="11"/>
        <v>10122500266509314</v>
      </c>
      <c r="D58" s="2">
        <f t="shared" si="10"/>
        <v>51.65171451831973</v>
      </c>
      <c r="E58" s="2">
        <f t="shared" si="12"/>
        <v>130</v>
      </c>
      <c r="F58" s="2">
        <f t="shared" si="13"/>
        <v>124.97308613297551</v>
      </c>
    </row>
    <row r="59" spans="1:6" ht="12.75">
      <c r="A59" s="1">
        <f t="shared" si="14"/>
        <v>140000000</v>
      </c>
      <c r="B59" s="1">
        <f t="shared" si="9"/>
        <v>7003105141804350</v>
      </c>
      <c r="C59" s="1">
        <f t="shared" si="11"/>
        <v>9622278470666146</v>
      </c>
      <c r="D59" s="2">
        <f t="shared" si="10"/>
        <v>48.84938477447291</v>
      </c>
      <c r="E59" s="2">
        <f t="shared" si="12"/>
        <v>140</v>
      </c>
      <c r="F59" s="2">
        <f t="shared" si="13"/>
        <v>119.92889259405123</v>
      </c>
    </row>
    <row r="60" spans="1:6" ht="12.75">
      <c r="A60" s="1">
        <f t="shared" si="14"/>
        <v>150000000</v>
      </c>
      <c r="B60" s="1">
        <f t="shared" si="9"/>
        <v>7503326937647518</v>
      </c>
      <c r="C60" s="1">
        <f t="shared" si="11"/>
        <v>9122056674822978</v>
      </c>
      <c r="D60" s="2">
        <f t="shared" si="10"/>
        <v>46.0737331833002</v>
      </c>
      <c r="E60" s="2">
        <f t="shared" si="12"/>
        <v>150</v>
      </c>
      <c r="F60" s="2">
        <f t="shared" si="13"/>
        <v>114.93271972994036</v>
      </c>
    </row>
    <row r="61" spans="1:6" ht="12.75">
      <c r="A61" s="1">
        <f t="shared" si="14"/>
        <v>160000000</v>
      </c>
      <c r="B61" s="1">
        <f t="shared" si="9"/>
        <v>8003548733490686</v>
      </c>
      <c r="C61" s="1">
        <f t="shared" si="11"/>
        <v>8621834878979810</v>
      </c>
      <c r="D61" s="2">
        <f t="shared" si="10"/>
        <v>43.3247597448016</v>
      </c>
      <c r="E61" s="2">
        <f t="shared" si="12"/>
        <v>160</v>
      </c>
      <c r="F61" s="2">
        <f t="shared" si="13"/>
        <v>109.98456754064287</v>
      </c>
    </row>
    <row r="62" spans="1:6" ht="12.75">
      <c r="A62" s="1">
        <f t="shared" si="14"/>
        <v>170000000</v>
      </c>
      <c r="B62" s="1">
        <f t="shared" si="9"/>
        <v>8503770529333854</v>
      </c>
      <c r="C62" s="1">
        <f t="shared" si="11"/>
        <v>8121613083136642</v>
      </c>
      <c r="D62" s="2">
        <f t="shared" si="10"/>
        <v>40.60246445897711</v>
      </c>
      <c r="E62" s="2">
        <f t="shared" si="12"/>
        <v>170</v>
      </c>
      <c r="F62" s="2">
        <f t="shared" si="13"/>
        <v>105.0844360261588</v>
      </c>
    </row>
    <row r="63" spans="1:6" ht="12.75">
      <c r="A63" s="1">
        <f t="shared" si="14"/>
        <v>180000000</v>
      </c>
      <c r="B63" s="1">
        <f t="shared" si="9"/>
        <v>9003992325177021</v>
      </c>
      <c r="C63" s="1">
        <f t="shared" si="11"/>
        <v>7621391287293475</v>
      </c>
      <c r="D63" s="2">
        <f t="shared" si="10"/>
        <v>37.90684732582673</v>
      </c>
      <c r="E63" s="2">
        <f t="shared" si="12"/>
        <v>180</v>
      </c>
      <c r="F63" s="2">
        <f t="shared" si="13"/>
        <v>100.23232518648813</v>
      </c>
    </row>
    <row r="64" spans="1:6" ht="12.75">
      <c r="A64" s="1">
        <f t="shared" si="14"/>
        <v>190000000</v>
      </c>
      <c r="B64" s="1">
        <f t="shared" si="9"/>
        <v>9504214121020190</v>
      </c>
      <c r="C64" s="1">
        <f t="shared" si="11"/>
        <v>7121169491450306</v>
      </c>
      <c r="D64" s="2">
        <f t="shared" si="10"/>
        <v>35.23790834535045</v>
      </c>
      <c r="E64" s="2">
        <f t="shared" si="12"/>
        <v>190</v>
      </c>
      <c r="F64" s="2">
        <f t="shared" si="13"/>
        <v>95.4282350216308</v>
      </c>
    </row>
    <row r="65" spans="1:6" ht="12.75">
      <c r="A65" s="1">
        <f t="shared" si="14"/>
        <v>200000000</v>
      </c>
      <c r="B65" s="1">
        <f t="shared" si="9"/>
        <v>10004435916863358</v>
      </c>
      <c r="C65" s="1">
        <f t="shared" si="11"/>
        <v>6620947695607138</v>
      </c>
      <c r="D65" s="2">
        <f t="shared" si="10"/>
        <v>32.59564751754828</v>
      </c>
      <c r="E65" s="2">
        <f t="shared" si="12"/>
        <v>200</v>
      </c>
      <c r="F65" s="2">
        <f t="shared" si="13"/>
        <v>90.6721655315869</v>
      </c>
    </row>
    <row r="66" spans="1:6" ht="12.75">
      <c r="A66" s="1">
        <f t="shared" si="14"/>
        <v>210000000</v>
      </c>
      <c r="B66" s="1">
        <f t="shared" si="9"/>
        <v>10504657712706526</v>
      </c>
      <c r="C66" s="1">
        <f t="shared" si="11"/>
        <v>6120725899763970</v>
      </c>
      <c r="D66" s="2">
        <f t="shared" si="10"/>
        <v>29.980064842420227</v>
      </c>
      <c r="E66" s="2">
        <f t="shared" si="12"/>
        <v>210</v>
      </c>
      <c r="F66" s="2">
        <f t="shared" si="13"/>
        <v>85.96411671635641</v>
      </c>
    </row>
    <row r="67" spans="1:6" ht="12.75">
      <c r="A67" s="1">
        <f t="shared" si="14"/>
        <v>220000000</v>
      </c>
      <c r="B67" s="1">
        <f t="shared" si="9"/>
        <v>11004879508549692</v>
      </c>
      <c r="C67" s="1">
        <f t="shared" si="11"/>
        <v>5620504103920804</v>
      </c>
      <c r="D67" s="2">
        <f t="shared" si="10"/>
        <v>27.391160319966286</v>
      </c>
      <c r="E67" s="2">
        <f t="shared" si="12"/>
        <v>220</v>
      </c>
      <c r="F67" s="2">
        <f t="shared" si="13"/>
        <v>81.30408857593932</v>
      </c>
    </row>
    <row r="68" spans="1:6" ht="12.75">
      <c r="A68" s="1">
        <f t="shared" si="14"/>
        <v>230000000</v>
      </c>
      <c r="B68" s="1">
        <f t="shared" si="9"/>
        <v>11505101304392860</v>
      </c>
      <c r="C68" s="1">
        <f t="shared" si="11"/>
        <v>5120282308077636</v>
      </c>
      <c r="D68" s="2">
        <f t="shared" si="10"/>
        <v>24.828933950186443</v>
      </c>
      <c r="E68" s="2">
        <f t="shared" si="12"/>
        <v>230</v>
      </c>
      <c r="F68" s="2">
        <f t="shared" si="13"/>
        <v>76.69208111033561</v>
      </c>
    </row>
    <row r="69" spans="1:6" ht="12.75">
      <c r="A69" s="1">
        <f t="shared" si="14"/>
        <v>240000000</v>
      </c>
      <c r="B69" s="1">
        <f t="shared" si="9"/>
        <v>12005323100236028</v>
      </c>
      <c r="C69" s="1">
        <f t="shared" si="11"/>
        <v>4620060512234468</v>
      </c>
      <c r="D69" s="2">
        <f t="shared" si="10"/>
        <v>22.29338573308071</v>
      </c>
      <c r="E69" s="2">
        <f t="shared" si="12"/>
        <v>240</v>
      </c>
      <c r="F69" s="2">
        <f t="shared" si="13"/>
        <v>72.12809431954528</v>
      </c>
    </row>
    <row r="70" spans="1:6" ht="12.75">
      <c r="A70" s="1">
        <f t="shared" si="14"/>
        <v>250000000</v>
      </c>
      <c r="B70" s="1">
        <f t="shared" si="9"/>
        <v>12505544896079196</v>
      </c>
      <c r="C70" s="1">
        <f t="shared" si="11"/>
        <v>4119838716391300</v>
      </c>
      <c r="D70" s="2">
        <f t="shared" si="10"/>
        <v>19.78451566864909</v>
      </c>
      <c r="E70" s="2">
        <f t="shared" si="12"/>
        <v>250</v>
      </c>
      <c r="F70" s="2">
        <f t="shared" si="13"/>
        <v>67.61212820356836</v>
      </c>
    </row>
    <row r="71" spans="1:6" ht="12.75">
      <c r="A71" s="1">
        <f t="shared" si="14"/>
        <v>260000000</v>
      </c>
      <c r="B71" s="1">
        <f t="shared" si="9"/>
        <v>13005766691922364</v>
      </c>
      <c r="C71" s="1">
        <f t="shared" si="11"/>
        <v>3619616920548132</v>
      </c>
      <c r="D71" s="2">
        <f t="shared" si="10"/>
        <v>17.30232375689157</v>
      </c>
      <c r="E71" s="2">
        <f t="shared" si="12"/>
        <v>260</v>
      </c>
      <c r="F71" s="2">
        <f t="shared" si="13"/>
        <v>63.144182762404824</v>
      </c>
    </row>
    <row r="72" spans="1:6" ht="12.75">
      <c r="A72" s="1">
        <f t="shared" si="14"/>
        <v>270000000</v>
      </c>
      <c r="B72" s="1">
        <f t="shared" si="9"/>
        <v>13505988487765532</v>
      </c>
      <c r="C72" s="1">
        <f t="shared" si="11"/>
        <v>3119395124704964</v>
      </c>
      <c r="D72" s="2">
        <f t="shared" si="10"/>
        <v>14.846809997808164</v>
      </c>
      <c r="E72" s="2">
        <f t="shared" si="12"/>
        <v>270</v>
      </c>
      <c r="F72" s="2">
        <f t="shared" si="13"/>
        <v>58.724257996054696</v>
      </c>
    </row>
    <row r="73" spans="1:6" ht="12.75">
      <c r="A73" s="1">
        <f t="shared" si="14"/>
        <v>280000000</v>
      </c>
      <c r="B73" s="1">
        <f t="shared" si="9"/>
        <v>14006210283608700</v>
      </c>
      <c r="C73" s="1">
        <f t="shared" si="11"/>
        <v>2619173328861796</v>
      </c>
      <c r="D73" s="2">
        <f t="shared" si="10"/>
        <v>12.417974391398863</v>
      </c>
      <c r="E73" s="2">
        <f t="shared" si="12"/>
        <v>280</v>
      </c>
      <c r="F73" s="2">
        <f t="shared" si="13"/>
        <v>54.352353904517955</v>
      </c>
    </row>
    <row r="74" spans="1:6" ht="12.75">
      <c r="A74" s="1">
        <f t="shared" si="14"/>
        <v>290000000</v>
      </c>
      <c r="B74" s="1">
        <f t="shared" si="9"/>
        <v>14506432079451868</v>
      </c>
      <c r="C74" s="1">
        <f t="shared" si="11"/>
        <v>2118951533018628</v>
      </c>
      <c r="D74" s="2">
        <f t="shared" si="10"/>
        <v>10.015816937663674</v>
      </c>
      <c r="E74" s="2">
        <f t="shared" si="12"/>
        <v>290</v>
      </c>
      <c r="F74" s="2">
        <f t="shared" si="13"/>
        <v>50.028470487794614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2000-02-21T19:55:50Z</dcterms:created>
  <cp:category/>
  <cp:version/>
  <cp:contentType/>
  <cp:contentStatus/>
</cp:coreProperties>
</file>