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0" yWindow="460" windowWidth="20540" windowHeight="13260" activeTab="0"/>
  </bookViews>
  <sheets>
    <sheet name="Sheet1" sheetId="1" r:id="rId1"/>
    <sheet name="Sheet2" sheetId="2" r:id="rId2"/>
    <sheet name="Sheet3" sheetId="3" r:id="rId3"/>
  </sheets>
  <definedNames>
    <definedName name="didt">'Sheet1'!$B$8</definedName>
    <definedName name="dt">'Sheet1'!$B$11</definedName>
    <definedName name="I2Tflat">'Sheet1'!#REF!</definedName>
    <definedName name="I2Tmax">'Sheet1'!$B$3</definedName>
    <definedName name="I2Tramp">'Sheet1'!$B$10</definedName>
    <definedName name="I2TRise">'Sheet1'!$B$1</definedName>
    <definedName name="I2TTrip">'Sheet1'!$B$7</definedName>
    <definedName name="Iflat">'Sheet1'!$B$5</definedName>
    <definedName name="tau">'Sheet1'!$B$2</definedName>
    <definedName name="Tflat">'Sheet1'!#REF!</definedName>
    <definedName name="TflatX">'Sheet1'!#REF!</definedName>
    <definedName name="Tramp">'Sheet1'!$B$9</definedName>
  </definedNames>
  <calcPr fullCalcOnLoad="1"/>
</workbook>
</file>

<file path=xl/sharedStrings.xml><?xml version="1.0" encoding="utf-8"?>
<sst xmlns="http://schemas.openxmlformats.org/spreadsheetml/2006/main" count="50" uniqueCount="27">
  <si>
    <t>t</t>
  </si>
  <si>
    <t>tau</t>
  </si>
  <si>
    <t>I2Tmax</t>
  </si>
  <si>
    <t>Tflat</t>
  </si>
  <si>
    <t>Btmax</t>
  </si>
  <si>
    <t>Iflat</t>
  </si>
  <si>
    <t>dI/dt</t>
  </si>
  <si>
    <t>I2TRise</t>
  </si>
  <si>
    <t>I2Tdecay</t>
  </si>
  <si>
    <t>Tramp</t>
  </si>
  <si>
    <t>dt</t>
  </si>
  <si>
    <t>I</t>
  </si>
  <si>
    <t>I2T</t>
  </si>
  <si>
    <t>I2TTrip</t>
  </si>
  <si>
    <t>Trip</t>
  </si>
  <si>
    <t>p.u. I2TMax</t>
  </si>
  <si>
    <t>p.u. I2TTrip</t>
  </si>
  <si>
    <t xml:space="preserve"> </t>
  </si>
  <si>
    <t>I2Tramp</t>
  </si>
  <si>
    <t>EOFT</t>
  </si>
  <si>
    <t>Time</t>
  </si>
  <si>
    <t>I(L/R)</t>
  </si>
  <si>
    <t>I2T(L/R)</t>
  </si>
  <si>
    <t>I(CT)</t>
  </si>
  <si>
    <t>I2T(CT)</t>
  </si>
  <si>
    <t>I(VT)</t>
  </si>
  <si>
    <t>I2T(VT)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</si>
</sst>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11.25"/>
      <name val="Geneva"/>
      <family val="0"/>
    </font>
    <font>
      <b/>
      <sz val="11.25"/>
      <name val="Genev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5" fontId="0" fillId="0" borderId="4" xfId="0" applyNumberFormat="1" applyBorder="1" applyAlignment="1">
      <alignment/>
    </xf>
    <xf numFmtId="1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Sheet1!$B$91</c:f>
              <c:strCache>
                <c:ptCount val="1"/>
                <c:pt idx="0">
                  <c:v>I(L/R)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Sheet1!$A$92:$A$167</c:f>
              <c:numCache/>
            </c:numRef>
          </c:xVal>
          <c:yVal>
            <c:numRef>
              <c:f>Sheet1!$B$92:$B$167</c:f>
              <c:numCache/>
            </c:numRef>
          </c:yVal>
          <c:smooth val="0"/>
        </c:ser>
        <c:ser>
          <c:idx val="1"/>
          <c:order val="1"/>
          <c:tx>
            <c:strRef>
              <c:f>Sheet1!$C$91</c:f>
              <c:strCache>
                <c:ptCount val="1"/>
                <c:pt idx="0">
                  <c:v>I2T(L/R)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Sheet1!$A$92:$A$167</c:f>
              <c:numCache/>
            </c:numRef>
          </c:xVal>
          <c:yVal>
            <c:numRef>
              <c:f>Sheet1!$C$92:$C$167</c:f>
              <c:numCache/>
            </c:numRef>
          </c:yVal>
          <c:smooth val="0"/>
        </c:ser>
        <c:ser>
          <c:idx val="2"/>
          <c:order val="2"/>
          <c:tx>
            <c:strRef>
              <c:f>Sheet1!$D$91</c:f>
              <c:strCache>
                <c:ptCount val="1"/>
                <c:pt idx="0">
                  <c:v>I(CT)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Sheet1!$A$92:$A$167</c:f>
              <c:numCache/>
            </c:numRef>
          </c:xVal>
          <c:yVal>
            <c:numRef>
              <c:f>Sheet1!$D$92:$D$167</c:f>
              <c:numCache/>
            </c:numRef>
          </c:yVal>
          <c:smooth val="0"/>
        </c:ser>
        <c:ser>
          <c:idx val="3"/>
          <c:order val="3"/>
          <c:tx>
            <c:strRef>
              <c:f>Sheet1!$E$91</c:f>
              <c:strCache>
                <c:ptCount val="1"/>
                <c:pt idx="0">
                  <c:v>I2T(CT)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Sheet1!$A$92:$A$167</c:f>
              <c:numCache/>
            </c:numRef>
          </c:xVal>
          <c:yVal>
            <c:numRef>
              <c:f>Sheet1!$E$92:$E$167</c:f>
              <c:numCache/>
            </c:numRef>
          </c:yVal>
          <c:smooth val="0"/>
        </c:ser>
        <c:ser>
          <c:idx val="4"/>
          <c:order val="4"/>
          <c:tx>
            <c:strRef>
              <c:f>Sheet1!$F$91</c:f>
              <c:strCache>
                <c:ptCount val="1"/>
                <c:pt idx="0">
                  <c:v>I(VT)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Sheet1!$A$92:$A$167</c:f>
              <c:numCache/>
            </c:numRef>
          </c:xVal>
          <c:yVal>
            <c:numRef>
              <c:f>Sheet1!$F$92:$F$167</c:f>
              <c:numCache/>
            </c:numRef>
          </c:yVal>
          <c:smooth val="0"/>
        </c:ser>
        <c:ser>
          <c:idx val="5"/>
          <c:order val="5"/>
          <c:tx>
            <c:strRef>
              <c:f>Sheet1!$G$91</c:f>
              <c:strCache>
                <c:ptCount val="1"/>
                <c:pt idx="0">
                  <c:v>I2T(VT)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Sheet1!$A$92:$A$167</c:f>
              <c:numCache/>
            </c:numRef>
          </c:xVal>
          <c:yVal>
            <c:numRef>
              <c:f>Sheet1!$G$92:$G$167</c:f>
              <c:numCache/>
            </c:numRef>
          </c:yVal>
          <c:smooth val="0"/>
        </c:ser>
        <c:axId val="38872172"/>
        <c:axId val="14305229"/>
      </c:scatterChart>
      <c:valAx>
        <c:axId val="38872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Time after SOFT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05229"/>
        <c:crosses val="autoZero"/>
        <c:crossBetween val="midCat"/>
        <c:dispUnits/>
      </c:valAx>
      <c:valAx>
        <c:axId val="14305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Per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721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99</xdr:row>
      <xdr:rowOff>76200</xdr:rowOff>
    </xdr:from>
    <xdr:to>
      <xdr:col>11</xdr:col>
      <xdr:colOff>695325</xdr:colOff>
      <xdr:row>128</xdr:row>
      <xdr:rowOff>123825</xdr:rowOff>
    </xdr:to>
    <xdr:graphicFrame>
      <xdr:nvGraphicFramePr>
        <xdr:cNvPr id="1" name="Chart 8"/>
        <xdr:cNvGraphicFramePr/>
      </xdr:nvGraphicFramePr>
      <xdr:xfrm>
        <a:off x="1981200" y="16116300"/>
        <a:ext cx="79533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tabSelected="1" workbookViewId="0" topLeftCell="A1">
      <selection activeCell="J98" sqref="J98"/>
    </sheetView>
  </sheetViews>
  <sheetFormatPr defaultColWidth="11.00390625" defaultRowHeight="12"/>
  <cols>
    <col min="2" max="3" width="11.125" style="0" bestFit="1" customWidth="1"/>
  </cols>
  <sheetData>
    <row r="1" spans="1:2" ht="12.75">
      <c r="A1" t="s">
        <v>7</v>
      </c>
      <c r="B1" s="1">
        <f>165000000</f>
        <v>165000000</v>
      </c>
    </row>
    <row r="2" spans="1:2" ht="12.75">
      <c r="A2" t="s">
        <v>1</v>
      </c>
      <c r="B2" s="2">
        <f>0.00437/0.00781</f>
        <v>0.5595390524967989</v>
      </c>
    </row>
    <row r="3" spans="1:4" ht="12.75">
      <c r="A3" t="s">
        <v>2</v>
      </c>
      <c r="B3" s="1">
        <v>1790000000</v>
      </c>
      <c r="C3" t="s">
        <v>17</v>
      </c>
      <c r="D3" t="s">
        <v>17</v>
      </c>
    </row>
    <row r="4" spans="1:3" ht="12.75">
      <c r="A4" t="s">
        <v>4</v>
      </c>
      <c r="B4">
        <v>3.5</v>
      </c>
      <c r="C4" t="s">
        <v>17</v>
      </c>
    </row>
    <row r="5" spans="1:3" ht="12.75">
      <c r="A5" t="s">
        <v>5</v>
      </c>
      <c r="B5" s="3">
        <f>35580*B4/3</f>
        <v>41510</v>
      </c>
      <c r="C5" t="s">
        <v>17</v>
      </c>
    </row>
    <row r="6" spans="1:3" ht="12.75">
      <c r="A6" t="s">
        <v>8</v>
      </c>
      <c r="B6" s="1">
        <f>Iflat^2*tau/2</f>
        <v>482065303.26504475</v>
      </c>
      <c r="C6" t="s">
        <v>17</v>
      </c>
    </row>
    <row r="7" spans="1:5" ht="12.75">
      <c r="A7" t="s">
        <v>13</v>
      </c>
      <c r="B7" s="1">
        <f>I2Tmax-B6</f>
        <v>1307934696.7349553</v>
      </c>
      <c r="E7" t="s">
        <v>17</v>
      </c>
    </row>
    <row r="8" spans="1:2" ht="12.75">
      <c r="A8" t="s">
        <v>6</v>
      </c>
      <c r="B8">
        <f>-(1012.85*0.66)/0.00437</f>
        <v>-152970.4805491991</v>
      </c>
    </row>
    <row r="9" spans="1:2" ht="12.75">
      <c r="A9" t="s">
        <v>9</v>
      </c>
      <c r="B9" s="2">
        <f>-Iflat/didt</f>
        <v>0.2713595449982871</v>
      </c>
    </row>
    <row r="10" spans="1:2" ht="12.75">
      <c r="A10" t="s">
        <v>18</v>
      </c>
      <c r="B10" s="1">
        <f>(Iflat^2*Tramp+didt^2*Tramp^3/3+2*Iflat*didt*Tramp^2/2)+Iflat^2*dt</f>
        <v>190319679.31053436</v>
      </c>
    </row>
    <row r="11" spans="1:2" ht="12.75">
      <c r="A11" t="s">
        <v>10</v>
      </c>
      <c r="B11" s="2">
        <v>0.02</v>
      </c>
    </row>
    <row r="12" ht="13.5" thickBot="1">
      <c r="B12" s="2"/>
    </row>
    <row r="13" spans="1:25" ht="12.75">
      <c r="A13" t="s">
        <v>0</v>
      </c>
      <c r="B13" s="16" t="s">
        <v>11</v>
      </c>
      <c r="C13" s="17" t="s">
        <v>12</v>
      </c>
      <c r="D13" s="17" t="s">
        <v>13</v>
      </c>
      <c r="E13" s="17" t="s">
        <v>19</v>
      </c>
      <c r="F13" s="17" t="s">
        <v>3</v>
      </c>
      <c r="G13" s="17" t="s">
        <v>14</v>
      </c>
      <c r="H13" s="17" t="s">
        <v>15</v>
      </c>
      <c r="I13" s="18" t="s">
        <v>16</v>
      </c>
      <c r="J13" s="5" t="s">
        <v>11</v>
      </c>
      <c r="K13" s="6" t="s">
        <v>12</v>
      </c>
      <c r="L13" s="6" t="s">
        <v>13</v>
      </c>
      <c r="M13" s="6" t="s">
        <v>19</v>
      </c>
      <c r="N13" s="6" t="s">
        <v>3</v>
      </c>
      <c r="O13" s="6" t="s">
        <v>14</v>
      </c>
      <c r="P13" s="6" t="s">
        <v>15</v>
      </c>
      <c r="Q13" s="7" t="s">
        <v>16</v>
      </c>
      <c r="R13" s="5" t="s">
        <v>11</v>
      </c>
      <c r="S13" s="6" t="s">
        <v>12</v>
      </c>
      <c r="T13" s="6" t="s">
        <v>13</v>
      </c>
      <c r="U13" s="6" t="s">
        <v>19</v>
      </c>
      <c r="V13" s="6" t="s">
        <v>3</v>
      </c>
      <c r="W13" s="6" t="s">
        <v>14</v>
      </c>
      <c r="X13" s="6" t="s">
        <v>15</v>
      </c>
      <c r="Y13" s="7" t="s">
        <v>16</v>
      </c>
    </row>
    <row r="14" spans="1:25" ht="12.75">
      <c r="A14" s="2">
        <v>0</v>
      </c>
      <c r="B14" s="8">
        <f>Iflat</f>
        <v>41510</v>
      </c>
      <c r="C14" s="9">
        <f>I2TRise</f>
        <v>165000000</v>
      </c>
      <c r="D14" s="9">
        <f>I2TTrip</f>
        <v>1307934696.7349553</v>
      </c>
      <c r="E14" s="10">
        <f>IF(G14=1,1,0)</f>
        <v>0</v>
      </c>
      <c r="F14" s="11">
        <v>0</v>
      </c>
      <c r="G14" s="12">
        <f>IF(C14&gt;=D14,1,0)</f>
        <v>0</v>
      </c>
      <c r="H14" s="13">
        <f>C14/I2Tmax</f>
        <v>0.09217877094972067</v>
      </c>
      <c r="I14" s="14">
        <f>C14/I2TTrip</f>
        <v>0.12615308731536481</v>
      </c>
      <c r="J14" s="8">
        <f>Iflat</f>
        <v>41510</v>
      </c>
      <c r="K14" s="9">
        <f>I2TRise</f>
        <v>165000000</v>
      </c>
      <c r="L14" s="9">
        <f>I2TTrip</f>
        <v>1307934696.7349553</v>
      </c>
      <c r="M14" s="10">
        <v>0</v>
      </c>
      <c r="N14" s="11">
        <v>0</v>
      </c>
      <c r="O14" s="12">
        <f>IF(K14&gt;=L14,1,0)</f>
        <v>0</v>
      </c>
      <c r="P14" s="13">
        <f>K14/I2Tmax</f>
        <v>0.09217877094972067</v>
      </c>
      <c r="Q14" s="14">
        <f>K14/I2TTrip</f>
        <v>0.12615308731536481</v>
      </c>
      <c r="R14" s="8">
        <f>Iflat</f>
        <v>41510</v>
      </c>
      <c r="S14" s="9">
        <f>I2TRise</f>
        <v>165000000</v>
      </c>
      <c r="T14" s="9">
        <f>I2Tmax-R14^2*tau/2</f>
        <v>1307934696.7349553</v>
      </c>
      <c r="U14" s="10">
        <v>0</v>
      </c>
      <c r="V14" s="11">
        <v>0</v>
      </c>
      <c r="W14" s="12">
        <f>IF(S14&gt;=T14,1,0)</f>
        <v>0</v>
      </c>
      <c r="X14" s="13">
        <f>S14/I2Tmax</f>
        <v>0.09217877094972067</v>
      </c>
      <c r="Y14" s="14">
        <f>S14/I2TTrip</f>
        <v>0.12615308731536481</v>
      </c>
    </row>
    <row r="15" spans="1:25" ht="12.75">
      <c r="A15" s="2">
        <f>A14+dt</f>
        <v>0.02</v>
      </c>
      <c r="B15" s="8">
        <f>IF(G14=1,B14*EXP(-dt/tau),B14)</f>
        <v>41510</v>
      </c>
      <c r="C15" s="9">
        <f>C14+B14^2*dt</f>
        <v>199461602</v>
      </c>
      <c r="D15" s="9">
        <f aca="true" t="shared" si="0" ref="D15:D89">I2TTrip</f>
        <v>1307934696.7349553</v>
      </c>
      <c r="E15" s="10">
        <f aca="true" t="shared" si="1" ref="E15:E89">IF(G15=1,1,0)</f>
        <v>0</v>
      </c>
      <c r="F15" s="11">
        <f>IF(B15=Iflat,F14+dt,F14)</f>
        <v>0.02</v>
      </c>
      <c r="G15" s="12">
        <f>IF(C15&gt;=D15,1,0)</f>
        <v>0</v>
      </c>
      <c r="H15" s="13">
        <f aca="true" t="shared" si="2" ref="H15:H51">C15/I2Tmax</f>
        <v>0.1114310625698324</v>
      </c>
      <c r="I15" s="14">
        <f aca="true" t="shared" si="3" ref="I15:I51">C15/I2TTrip</f>
        <v>0.15250119329193057</v>
      </c>
      <c r="J15" s="8">
        <f>IF(O14=1,J14*EXP(-dt/tau),IF(M14=1,IF(J14+didt*dt&gt;=0,J14+didt*dt,0),J14))</f>
        <v>41510</v>
      </c>
      <c r="K15" s="9">
        <f>K14+J14^2*dt</f>
        <v>199461602</v>
      </c>
      <c r="L15" s="9">
        <f aca="true" t="shared" si="4" ref="L15:L89">I2TTrip</f>
        <v>1307934696.7349553</v>
      </c>
      <c r="M15" s="10">
        <f>IF(M14=1,1,IF(K14+J14^2*dt&gt;=L15-I2Tramp,1,0))</f>
        <v>0</v>
      </c>
      <c r="N15" s="11">
        <f>IF(J15=Iflat,N14+dt,N14)</f>
        <v>0.02</v>
      </c>
      <c r="O15" s="12">
        <f>IF(K15&gt;=L15,1,0)</f>
        <v>0</v>
      </c>
      <c r="P15" s="13">
        <f aca="true" t="shared" si="5" ref="P15:P66">K15/I2Tmax</f>
        <v>0.1114310625698324</v>
      </c>
      <c r="Q15" s="14">
        <f aca="true" t="shared" si="6" ref="Q15:Q66">K15/I2TTrip</f>
        <v>0.15250119329193057</v>
      </c>
      <c r="R15" s="8">
        <f>IF(W14=1,R14*EXP(-dt/tau),IF(U14=1,IF(R14+didt*dt&gt;=0,R14+didt*dt,0),R14))</f>
        <v>41510</v>
      </c>
      <c r="S15" s="9">
        <f>S14+R14^2*dt</f>
        <v>199461602</v>
      </c>
      <c r="T15" s="9">
        <f aca="true" t="shared" si="7" ref="T15:T66">I2Tmax-R15^2*tau/2</f>
        <v>1307934696.7349553</v>
      </c>
      <c r="U15" s="10">
        <f>IF(U14=1,1,IF(S14+R14^2*dt&gt;=T15,1,0))</f>
        <v>0</v>
      </c>
      <c r="V15" s="11">
        <f>IF(R15=Iflat,V14+dt,V14)</f>
        <v>0.02</v>
      </c>
      <c r="W15" s="12">
        <f>IF(S15&gt;=T15,1,0)</f>
        <v>0</v>
      </c>
      <c r="X15" s="13">
        <f aca="true" t="shared" si="8" ref="X15:X66">S15/I2Tmax</f>
        <v>0.1114310625698324</v>
      </c>
      <c r="Y15" s="14">
        <f aca="true" t="shared" si="9" ref="Y15:Y66">S15/I2TTrip</f>
        <v>0.15250119329193057</v>
      </c>
    </row>
    <row r="16" spans="1:25" ht="12.75">
      <c r="A16" s="2">
        <f aca="true" t="shared" si="10" ref="A16:A51">A15+dt</f>
        <v>0.04</v>
      </c>
      <c r="B16" s="8">
        <f>IF(G15=1,B15*EXP(-dt/tau),B15)</f>
        <v>41510</v>
      </c>
      <c r="C16" s="9">
        <f>C15+B15^2*dt</f>
        <v>233923204</v>
      </c>
      <c r="D16" s="9">
        <f t="shared" si="0"/>
        <v>1307934696.7349553</v>
      </c>
      <c r="E16" s="10">
        <f t="shared" si="1"/>
        <v>0</v>
      </c>
      <c r="F16" s="11">
        <f>IF(B16=Iflat,F15+dt,F15)</f>
        <v>0.04</v>
      </c>
      <c r="G16" s="12">
        <f aca="true" t="shared" si="11" ref="G16:G51">IF(C16&gt;=D16,1,0)</f>
        <v>0</v>
      </c>
      <c r="H16" s="13">
        <f t="shared" si="2"/>
        <v>0.13068335418994415</v>
      </c>
      <c r="I16" s="14">
        <f t="shared" si="3"/>
        <v>0.17884929926849633</v>
      </c>
      <c r="J16" s="8">
        <f>IF(O15=1,J15*EXP(-dt/tau),IF(M15=1,IF(J15+didt*dt&gt;=0,J15+didt*dt,0),J15))</f>
        <v>41510</v>
      </c>
      <c r="K16" s="9">
        <f>K15+J15^2*dt</f>
        <v>233923204</v>
      </c>
      <c r="L16" s="9">
        <f t="shared" si="4"/>
        <v>1307934696.7349553</v>
      </c>
      <c r="M16" s="10">
        <f>IF(M15=1,1,IF(K15+J15^2*dt&gt;=L16-I2Tramp,1,0))</f>
        <v>0</v>
      </c>
      <c r="N16" s="11">
        <f>IF(J16=Iflat,N15+dt,N15)</f>
        <v>0.04</v>
      </c>
      <c r="O16" s="12">
        <f>IF(K16&gt;=L16,1,0)</f>
        <v>0</v>
      </c>
      <c r="P16" s="13">
        <f t="shared" si="5"/>
        <v>0.13068335418994415</v>
      </c>
      <c r="Q16" s="14">
        <f t="shared" si="6"/>
        <v>0.17884929926849633</v>
      </c>
      <c r="R16" s="8">
        <f>IF(W15=1,R15*EXP(-dt/tau),IF(U15=1,IF(R15+didt*dt&gt;=0,R15+didt*dt,0),R15))</f>
        <v>41510</v>
      </c>
      <c r="S16" s="9">
        <f>S15+R15^2*dt</f>
        <v>233923204</v>
      </c>
      <c r="T16" s="9">
        <f t="shared" si="7"/>
        <v>1307934696.7349553</v>
      </c>
      <c r="U16" s="10">
        <f aca="true" t="shared" si="12" ref="U16:U66">IF(U15=1,1,IF(S15+R15^2*dt&gt;=T16,1,0))</f>
        <v>0</v>
      </c>
      <c r="V16" s="11">
        <f>IF(R16=Iflat,V15+dt,V15)</f>
        <v>0.04</v>
      </c>
      <c r="W16" s="12">
        <f>IF(S16&gt;=T16,1,0)</f>
        <v>0</v>
      </c>
      <c r="X16" s="13">
        <f t="shared" si="8"/>
        <v>0.13068335418994415</v>
      </c>
      <c r="Y16" s="14">
        <f t="shared" si="9"/>
        <v>0.17884929926849633</v>
      </c>
    </row>
    <row r="17" spans="1:25" ht="12.75">
      <c r="A17" s="2">
        <f t="shared" si="10"/>
        <v>0.06</v>
      </c>
      <c r="B17" s="8">
        <f>IF(G16=1,B16*EXP(-dt/tau),B16)</f>
        <v>41510</v>
      </c>
      <c r="C17" s="9">
        <f>C16+B16^2*dt</f>
        <v>268384806</v>
      </c>
      <c r="D17" s="9">
        <f t="shared" si="0"/>
        <v>1307934696.7349553</v>
      </c>
      <c r="E17" s="10">
        <f t="shared" si="1"/>
        <v>0</v>
      </c>
      <c r="F17" s="11">
        <f>IF(B17=Iflat,F16+dt,F16)</f>
        <v>0.06</v>
      </c>
      <c r="G17" s="12">
        <f t="shared" si="11"/>
        <v>0</v>
      </c>
      <c r="H17" s="13">
        <f t="shared" si="2"/>
        <v>0.14993564581005586</v>
      </c>
      <c r="I17" s="14">
        <f t="shared" si="3"/>
        <v>0.20519740524506208</v>
      </c>
      <c r="J17" s="8">
        <f>IF(O16=1,J16*EXP(-dt/tau),IF(M16=1,IF(J16+didt*dt&gt;=0,J16+didt*dt,0),J16))</f>
        <v>41510</v>
      </c>
      <c r="K17" s="9">
        <f>K16+J16^2*dt</f>
        <v>268384806</v>
      </c>
      <c r="L17" s="9">
        <f t="shared" si="4"/>
        <v>1307934696.7349553</v>
      </c>
      <c r="M17" s="10">
        <f>IF(M16=1,1,IF(K16+J16^2*dt&gt;=L17-I2Tramp,1,0))</f>
        <v>0</v>
      </c>
      <c r="N17" s="11">
        <f>IF(J17=Iflat,N16+dt,N16)</f>
        <v>0.06</v>
      </c>
      <c r="O17" s="12">
        <f>IF(K17&gt;=L17,1,0)</f>
        <v>0</v>
      </c>
      <c r="P17" s="13">
        <f t="shared" si="5"/>
        <v>0.14993564581005586</v>
      </c>
      <c r="Q17" s="14">
        <f t="shared" si="6"/>
        <v>0.20519740524506208</v>
      </c>
      <c r="R17" s="8">
        <f>IF(W16=1,R16*EXP(-dt/tau),IF(U16=1,IF(R16+didt*dt&gt;=0,R16+didt*dt,0),R16))</f>
        <v>41510</v>
      </c>
      <c r="S17" s="9">
        <f>S16+R16^2*dt</f>
        <v>268384806</v>
      </c>
      <c r="T17" s="9">
        <f t="shared" si="7"/>
        <v>1307934696.7349553</v>
      </c>
      <c r="U17" s="10">
        <f t="shared" si="12"/>
        <v>0</v>
      </c>
      <c r="V17" s="11">
        <f>IF(R17=Iflat,V16+dt,V16)</f>
        <v>0.06</v>
      </c>
      <c r="W17" s="12">
        <f>IF(S17&gt;=T17,1,0)</f>
        <v>0</v>
      </c>
      <c r="X17" s="13">
        <f t="shared" si="8"/>
        <v>0.14993564581005586</v>
      </c>
      <c r="Y17" s="14">
        <f t="shared" si="9"/>
        <v>0.20519740524506208</v>
      </c>
    </row>
    <row r="18" spans="1:25" ht="12.75">
      <c r="A18" s="2">
        <f t="shared" si="10"/>
        <v>0.08</v>
      </c>
      <c r="B18" s="8">
        <f>IF(G17=1,B17*EXP(-dt/tau),B17)</f>
        <v>41510</v>
      </c>
      <c r="C18" s="9">
        <f>C17+B17^2*dt</f>
        <v>302846408</v>
      </c>
      <c r="D18" s="9">
        <f t="shared" si="0"/>
        <v>1307934696.7349553</v>
      </c>
      <c r="E18" s="10">
        <f t="shared" si="1"/>
        <v>0</v>
      </c>
      <c r="F18" s="11">
        <f>IF(B18=Iflat,F17+dt,F17)</f>
        <v>0.08</v>
      </c>
      <c r="G18" s="12">
        <f t="shared" si="11"/>
        <v>0</v>
      </c>
      <c r="H18" s="13">
        <f t="shared" si="2"/>
        <v>0.1691879374301676</v>
      </c>
      <c r="I18" s="14">
        <f t="shared" si="3"/>
        <v>0.23154551122162784</v>
      </c>
      <c r="J18" s="8">
        <f>IF(O17=1,J17*EXP(-dt/tau),IF(M17=1,IF(J17+didt*dt&gt;=0,J17+didt*dt,0),J17))</f>
        <v>41510</v>
      </c>
      <c r="K18" s="9">
        <f>K17+J17^2*dt</f>
        <v>302846408</v>
      </c>
      <c r="L18" s="9">
        <f t="shared" si="4"/>
        <v>1307934696.7349553</v>
      </c>
      <c r="M18" s="10">
        <f>IF(M17=1,1,IF(K17+J17^2*dt&gt;=L18-I2Tramp,1,0))</f>
        <v>0</v>
      </c>
      <c r="N18" s="11">
        <f>IF(J18=Iflat,N17+dt,N17)</f>
        <v>0.08</v>
      </c>
      <c r="O18" s="12">
        <f>IF(K18&gt;=L18,1,0)</f>
        <v>0</v>
      </c>
      <c r="P18" s="13">
        <f t="shared" si="5"/>
        <v>0.1691879374301676</v>
      </c>
      <c r="Q18" s="14">
        <f t="shared" si="6"/>
        <v>0.23154551122162784</v>
      </c>
      <c r="R18" s="8">
        <f>IF(W17=1,R17*EXP(-dt/tau),IF(U17=1,IF(R17+didt*dt&gt;=0,R17+didt*dt,0),R17))</f>
        <v>41510</v>
      </c>
      <c r="S18" s="9">
        <f>S17+R17^2*dt</f>
        <v>302846408</v>
      </c>
      <c r="T18" s="9">
        <f t="shared" si="7"/>
        <v>1307934696.7349553</v>
      </c>
      <c r="U18" s="10">
        <f t="shared" si="12"/>
        <v>0</v>
      </c>
      <c r="V18" s="11">
        <f>IF(R18=Iflat,V17+dt,V17)</f>
        <v>0.08</v>
      </c>
      <c r="W18" s="12">
        <f>IF(S18&gt;=T18,1,0)</f>
        <v>0</v>
      </c>
      <c r="X18" s="13">
        <f t="shared" si="8"/>
        <v>0.1691879374301676</v>
      </c>
      <c r="Y18" s="14">
        <f t="shared" si="9"/>
        <v>0.23154551122162784</v>
      </c>
    </row>
    <row r="19" spans="1:25" ht="12.75">
      <c r="A19" s="2">
        <f t="shared" si="10"/>
        <v>0.1</v>
      </c>
      <c r="B19" s="8">
        <f>IF(G18=1,B18*EXP(-dt/tau),B18)</f>
        <v>41510</v>
      </c>
      <c r="C19" s="9">
        <f>C18+B18^2*dt</f>
        <v>337308010</v>
      </c>
      <c r="D19" s="9">
        <f t="shared" si="0"/>
        <v>1307934696.7349553</v>
      </c>
      <c r="E19" s="10">
        <f t="shared" si="1"/>
        <v>0</v>
      </c>
      <c r="F19" s="11">
        <f>IF(B19=Iflat,F18+dt,F18)</f>
        <v>0.1</v>
      </c>
      <c r="G19" s="12">
        <f t="shared" si="11"/>
        <v>0</v>
      </c>
      <c r="H19" s="13">
        <f t="shared" si="2"/>
        <v>0.18844022905027932</v>
      </c>
      <c r="I19" s="14">
        <f t="shared" si="3"/>
        <v>0.2578936171981936</v>
      </c>
      <c r="J19" s="8">
        <f>IF(O18=1,J18*EXP(-dt/tau),IF(M18=1,IF(J18+didt*dt&gt;=0,J18+didt*dt,0),J18))</f>
        <v>41510</v>
      </c>
      <c r="K19" s="9">
        <f>K18+J18^2*dt</f>
        <v>337308010</v>
      </c>
      <c r="L19" s="9">
        <f t="shared" si="4"/>
        <v>1307934696.7349553</v>
      </c>
      <c r="M19" s="10">
        <f>IF(M18=1,1,IF(K18+J18^2*dt&gt;=L19-I2Tramp,1,0))</f>
        <v>0</v>
      </c>
      <c r="N19" s="11">
        <f>IF(J19=Iflat,N18+dt,N18)</f>
        <v>0.1</v>
      </c>
      <c r="O19" s="12">
        <f>IF(K19&gt;=L19,1,0)</f>
        <v>0</v>
      </c>
      <c r="P19" s="13">
        <f t="shared" si="5"/>
        <v>0.18844022905027932</v>
      </c>
      <c r="Q19" s="14">
        <f t="shared" si="6"/>
        <v>0.2578936171981936</v>
      </c>
      <c r="R19" s="8">
        <f>IF(W18=1,R18*EXP(-dt/tau),IF(U18=1,IF(R18+didt*dt&gt;=0,R18+didt*dt,0),R18))</f>
        <v>41510</v>
      </c>
      <c r="S19" s="9">
        <f>S18+R18^2*dt</f>
        <v>337308010</v>
      </c>
      <c r="T19" s="9">
        <f t="shared" si="7"/>
        <v>1307934696.7349553</v>
      </c>
      <c r="U19" s="10">
        <f t="shared" si="12"/>
        <v>0</v>
      </c>
      <c r="V19" s="11">
        <f>IF(R19=Iflat,V18+dt,V18)</f>
        <v>0.1</v>
      </c>
      <c r="W19" s="12">
        <f>IF(S19&gt;=T19,1,0)</f>
        <v>0</v>
      </c>
      <c r="X19" s="13">
        <f t="shared" si="8"/>
        <v>0.18844022905027932</v>
      </c>
      <c r="Y19" s="14">
        <f t="shared" si="9"/>
        <v>0.2578936171981936</v>
      </c>
    </row>
    <row r="20" spans="1:25" ht="12.75">
      <c r="A20" s="2">
        <f t="shared" si="10"/>
        <v>0.12000000000000001</v>
      </c>
      <c r="B20" s="8">
        <f>IF(G19=1,B19*EXP(-dt/tau),B19)</f>
        <v>41510</v>
      </c>
      <c r="C20" s="9">
        <f>C19+B19^2*dt</f>
        <v>371769612</v>
      </c>
      <c r="D20" s="9">
        <f t="shared" si="0"/>
        <v>1307934696.7349553</v>
      </c>
      <c r="E20" s="10">
        <f t="shared" si="1"/>
        <v>0</v>
      </c>
      <c r="F20" s="11">
        <f>IF(B20=Iflat,F19+dt,F19)</f>
        <v>0.12000000000000001</v>
      </c>
      <c r="G20" s="12">
        <f t="shared" si="11"/>
        <v>0</v>
      </c>
      <c r="H20" s="13">
        <f t="shared" si="2"/>
        <v>0.20769252067039107</v>
      </c>
      <c r="I20" s="14">
        <f t="shared" si="3"/>
        <v>0.2842417231747594</v>
      </c>
      <c r="J20" s="8">
        <f>IF(O19=1,J19*EXP(-dt/tau),IF(M19=1,IF(J19+didt*dt&gt;=0,J19+didt*dt,0),J19))</f>
        <v>41510</v>
      </c>
      <c r="K20" s="9">
        <f>K19+J19^2*dt</f>
        <v>371769612</v>
      </c>
      <c r="L20" s="9">
        <f t="shared" si="4"/>
        <v>1307934696.7349553</v>
      </c>
      <c r="M20" s="10">
        <f>IF(M19=1,1,IF(K19+J19^2*dt&gt;=L20-I2Tramp,1,0))</f>
        <v>0</v>
      </c>
      <c r="N20" s="11">
        <f>IF(J20=Iflat,N19+dt,N19)</f>
        <v>0.12000000000000001</v>
      </c>
      <c r="O20" s="12">
        <f>IF(K20&gt;=L20,1,0)</f>
        <v>0</v>
      </c>
      <c r="P20" s="13">
        <f t="shared" si="5"/>
        <v>0.20769252067039107</v>
      </c>
      <c r="Q20" s="14">
        <f t="shared" si="6"/>
        <v>0.2842417231747594</v>
      </c>
      <c r="R20" s="8">
        <f>IF(W19=1,R19*EXP(-dt/tau),IF(U19=1,IF(R19+didt*dt&gt;=0,R19+didt*dt,0),R19))</f>
        <v>41510</v>
      </c>
      <c r="S20" s="9">
        <f>S19+R19^2*dt</f>
        <v>371769612</v>
      </c>
      <c r="T20" s="9">
        <f t="shared" si="7"/>
        <v>1307934696.7349553</v>
      </c>
      <c r="U20" s="10">
        <f t="shared" si="12"/>
        <v>0</v>
      </c>
      <c r="V20" s="11">
        <f>IF(R20=Iflat,V19+dt,V19)</f>
        <v>0.12000000000000001</v>
      </c>
      <c r="W20" s="12">
        <f>IF(S20&gt;=T20,1,0)</f>
        <v>0</v>
      </c>
      <c r="X20" s="13">
        <f t="shared" si="8"/>
        <v>0.20769252067039107</v>
      </c>
      <c r="Y20" s="14">
        <f t="shared" si="9"/>
        <v>0.2842417231747594</v>
      </c>
    </row>
    <row r="21" spans="1:25" ht="12.75">
      <c r="A21" s="2">
        <f t="shared" si="10"/>
        <v>0.14</v>
      </c>
      <c r="B21" s="8">
        <f>IF(G20=1,B20*EXP(-dt/tau),B20)</f>
        <v>41510</v>
      </c>
      <c r="C21" s="9">
        <f>C20+B20^2*dt</f>
        <v>406231214</v>
      </c>
      <c r="D21" s="9">
        <f t="shared" si="0"/>
        <v>1307934696.7349553</v>
      </c>
      <c r="E21" s="10">
        <f t="shared" si="1"/>
        <v>0</v>
      </c>
      <c r="F21" s="11">
        <f>IF(B21=Iflat,F20+dt,F20)</f>
        <v>0.14</v>
      </c>
      <c r="G21" s="12">
        <f t="shared" si="11"/>
        <v>0</v>
      </c>
      <c r="H21" s="13">
        <f t="shared" si="2"/>
        <v>0.22694481229050278</v>
      </c>
      <c r="I21" s="14">
        <f t="shared" si="3"/>
        <v>0.3105898291513251</v>
      </c>
      <c r="J21" s="8">
        <f>IF(O20=1,J20*EXP(-dt/tau),IF(M20=1,IF(J20+didt*dt&gt;=0,J20+didt*dt,0),J20))</f>
        <v>41510</v>
      </c>
      <c r="K21" s="9">
        <f>K20+J20^2*dt</f>
        <v>406231214</v>
      </c>
      <c r="L21" s="9">
        <f t="shared" si="4"/>
        <v>1307934696.7349553</v>
      </c>
      <c r="M21" s="10">
        <f>IF(M20=1,1,IF(K20+J20^2*dt&gt;=L21-I2Tramp,1,0))</f>
        <v>0</v>
      </c>
      <c r="N21" s="11">
        <f>IF(J21=Iflat,N20+dt,N20)</f>
        <v>0.14</v>
      </c>
      <c r="O21" s="12">
        <f>IF(K21&gt;=L21,1,0)</f>
        <v>0</v>
      </c>
      <c r="P21" s="13">
        <f t="shared" si="5"/>
        <v>0.22694481229050278</v>
      </c>
      <c r="Q21" s="14">
        <f t="shared" si="6"/>
        <v>0.3105898291513251</v>
      </c>
      <c r="R21" s="8">
        <f>IF(W20=1,R20*EXP(-dt/tau),IF(U20=1,IF(R20+didt*dt&gt;=0,R20+didt*dt,0),R20))</f>
        <v>41510</v>
      </c>
      <c r="S21" s="9">
        <f>S20+R20^2*dt</f>
        <v>406231214</v>
      </c>
      <c r="T21" s="9">
        <f t="shared" si="7"/>
        <v>1307934696.7349553</v>
      </c>
      <c r="U21" s="10">
        <f t="shared" si="12"/>
        <v>0</v>
      </c>
      <c r="V21" s="11">
        <f>IF(R21=Iflat,V20+dt,V20)</f>
        <v>0.14</v>
      </c>
      <c r="W21" s="12">
        <f>IF(S21&gt;=T21,1,0)</f>
        <v>0</v>
      </c>
      <c r="X21" s="13">
        <f t="shared" si="8"/>
        <v>0.22694481229050278</v>
      </c>
      <c r="Y21" s="14">
        <f t="shared" si="9"/>
        <v>0.3105898291513251</v>
      </c>
    </row>
    <row r="22" spans="1:25" ht="12.75">
      <c r="A22" s="2">
        <f t="shared" si="10"/>
        <v>0.16</v>
      </c>
      <c r="B22" s="8">
        <f>IF(G21=1,B21*EXP(-dt/tau),B21)</f>
        <v>41510</v>
      </c>
      <c r="C22" s="9">
        <f>C21+B21^2*dt</f>
        <v>440692816</v>
      </c>
      <c r="D22" s="9">
        <f t="shared" si="0"/>
        <v>1307934696.7349553</v>
      </c>
      <c r="E22" s="10">
        <f t="shared" si="1"/>
        <v>0</v>
      </c>
      <c r="F22" s="11">
        <f>IF(B22=Iflat,F21+dt,F21)</f>
        <v>0.16</v>
      </c>
      <c r="G22" s="12">
        <f t="shared" si="11"/>
        <v>0</v>
      </c>
      <c r="H22" s="13">
        <f t="shared" si="2"/>
        <v>0.24619710391061453</v>
      </c>
      <c r="I22" s="14">
        <f t="shared" si="3"/>
        <v>0.3369379351278909</v>
      </c>
      <c r="J22" s="8">
        <f>IF(O21=1,J21*EXP(-dt/tau),IF(M21=1,IF(J21+didt*dt&gt;=0,J21+didt*dt,0),J21))</f>
        <v>41510</v>
      </c>
      <c r="K22" s="9">
        <f>K21+J21^2*dt</f>
        <v>440692816</v>
      </c>
      <c r="L22" s="9">
        <f t="shared" si="4"/>
        <v>1307934696.7349553</v>
      </c>
      <c r="M22" s="10">
        <f>IF(M21=1,1,IF(K21+J21^2*dt&gt;=L22-I2Tramp,1,0))</f>
        <v>0</v>
      </c>
      <c r="N22" s="11">
        <f>IF(J22=Iflat,N21+dt,N21)</f>
        <v>0.16</v>
      </c>
      <c r="O22" s="12">
        <f>IF(K22&gt;=L22,1,0)</f>
        <v>0</v>
      </c>
      <c r="P22" s="13">
        <f t="shared" si="5"/>
        <v>0.24619710391061453</v>
      </c>
      <c r="Q22" s="14">
        <f t="shared" si="6"/>
        <v>0.3369379351278909</v>
      </c>
      <c r="R22" s="8">
        <f>IF(W21=1,R21*EXP(-dt/tau),IF(U21=1,IF(R21+didt*dt&gt;=0,R21+didt*dt,0),R21))</f>
        <v>41510</v>
      </c>
      <c r="S22" s="9">
        <f>S21+R21^2*dt</f>
        <v>440692816</v>
      </c>
      <c r="T22" s="9">
        <f t="shared" si="7"/>
        <v>1307934696.7349553</v>
      </c>
      <c r="U22" s="10">
        <f t="shared" si="12"/>
        <v>0</v>
      </c>
      <c r="V22" s="11">
        <f>IF(R22=Iflat,V21+dt,V21)</f>
        <v>0.16</v>
      </c>
      <c r="W22" s="12">
        <f>IF(S22&gt;=T22,1,0)</f>
        <v>0</v>
      </c>
      <c r="X22" s="13">
        <f t="shared" si="8"/>
        <v>0.24619710391061453</v>
      </c>
      <c r="Y22" s="14">
        <f t="shared" si="9"/>
        <v>0.3369379351278909</v>
      </c>
    </row>
    <row r="23" spans="1:25" ht="12.75">
      <c r="A23" s="2">
        <f t="shared" si="10"/>
        <v>0.18</v>
      </c>
      <c r="B23" s="8">
        <f>IF(G22=1,B22*EXP(-dt/tau),B22)</f>
        <v>41510</v>
      </c>
      <c r="C23" s="9">
        <f>C22+B22^2*dt</f>
        <v>475154418</v>
      </c>
      <c r="D23" s="9">
        <f t="shared" si="0"/>
        <v>1307934696.7349553</v>
      </c>
      <c r="E23" s="10">
        <f t="shared" si="1"/>
        <v>0</v>
      </c>
      <c r="F23" s="11">
        <f>IF(B23=Iflat,F22+dt,F22)</f>
        <v>0.18</v>
      </c>
      <c r="G23" s="12">
        <f t="shared" si="11"/>
        <v>0</v>
      </c>
      <c r="H23" s="13">
        <f t="shared" si="2"/>
        <v>0.2654493955307263</v>
      </c>
      <c r="I23" s="14">
        <f t="shared" si="3"/>
        <v>0.3632860411044566</v>
      </c>
      <c r="J23" s="8">
        <f>IF(O22=1,J22*EXP(-dt/tau),IF(M22=1,IF(J22+didt*dt&gt;=0,J22+didt*dt,0),J22))</f>
        <v>41510</v>
      </c>
      <c r="K23" s="9">
        <f>K22+J22^2*dt</f>
        <v>475154418</v>
      </c>
      <c r="L23" s="9">
        <f t="shared" si="4"/>
        <v>1307934696.7349553</v>
      </c>
      <c r="M23" s="10">
        <f>IF(M22=1,1,IF(K22+J22^2*dt&gt;=L23-I2Tramp,1,0))</f>
        <v>0</v>
      </c>
      <c r="N23" s="11">
        <f>IF(J23=Iflat,N22+dt,N22)</f>
        <v>0.18</v>
      </c>
      <c r="O23" s="12">
        <f>IF(K23&gt;=L23,1,0)</f>
        <v>0</v>
      </c>
      <c r="P23" s="13">
        <f t="shared" si="5"/>
        <v>0.2654493955307263</v>
      </c>
      <c r="Q23" s="14">
        <f t="shared" si="6"/>
        <v>0.3632860411044566</v>
      </c>
      <c r="R23" s="8">
        <f>IF(W22=1,R22*EXP(-dt/tau),IF(U22=1,IF(R22+didt*dt&gt;=0,R22+didt*dt,0),R22))</f>
        <v>41510</v>
      </c>
      <c r="S23" s="9">
        <f>S22+R22^2*dt</f>
        <v>475154418</v>
      </c>
      <c r="T23" s="9">
        <f t="shared" si="7"/>
        <v>1307934696.7349553</v>
      </c>
      <c r="U23" s="10">
        <f t="shared" si="12"/>
        <v>0</v>
      </c>
      <c r="V23" s="11">
        <f>IF(R23=Iflat,V22+dt,V22)</f>
        <v>0.18</v>
      </c>
      <c r="W23" s="12">
        <f>IF(S23&gt;=T23,1,0)</f>
        <v>0</v>
      </c>
      <c r="X23" s="13">
        <f t="shared" si="8"/>
        <v>0.2654493955307263</v>
      </c>
      <c r="Y23" s="14">
        <f t="shared" si="9"/>
        <v>0.3632860411044566</v>
      </c>
    </row>
    <row r="24" spans="1:25" ht="12.75">
      <c r="A24" s="2">
        <f t="shared" si="10"/>
        <v>0.19999999999999998</v>
      </c>
      <c r="B24" s="8">
        <f>IF(G23=1,B23*EXP(-dt/tau),B23)</f>
        <v>41510</v>
      </c>
      <c r="C24" s="9">
        <f>C23+B23^2*dt</f>
        <v>509616020</v>
      </c>
      <c r="D24" s="9">
        <f t="shared" si="0"/>
        <v>1307934696.7349553</v>
      </c>
      <c r="E24" s="10">
        <f t="shared" si="1"/>
        <v>0</v>
      </c>
      <c r="F24" s="11">
        <f>IF(B24=Iflat,F23+dt,F23)</f>
        <v>0.19999999999999998</v>
      </c>
      <c r="G24" s="12">
        <f t="shared" si="11"/>
        <v>0</v>
      </c>
      <c r="H24" s="13">
        <f t="shared" si="2"/>
        <v>0.284701687150838</v>
      </c>
      <c r="I24" s="14">
        <f t="shared" si="3"/>
        <v>0.3896341470810224</v>
      </c>
      <c r="J24" s="8">
        <f>IF(O23=1,J23*EXP(-dt/tau),IF(M23=1,IF(J23+didt*dt&gt;=0,J23+didt*dt,0),J23))</f>
        <v>41510</v>
      </c>
      <c r="K24" s="9">
        <f>K23+J23^2*dt</f>
        <v>509616020</v>
      </c>
      <c r="L24" s="9">
        <f t="shared" si="4"/>
        <v>1307934696.7349553</v>
      </c>
      <c r="M24" s="10">
        <f>IF(M23=1,1,IF(K23+J23^2*dt&gt;=L24-I2Tramp,1,0))</f>
        <v>0</v>
      </c>
      <c r="N24" s="11">
        <f>IF(J24=Iflat,N23+dt,N23)</f>
        <v>0.19999999999999998</v>
      </c>
      <c r="O24" s="12">
        <f>IF(K24&gt;=L24,1,0)</f>
        <v>0</v>
      </c>
      <c r="P24" s="13">
        <f t="shared" si="5"/>
        <v>0.284701687150838</v>
      </c>
      <c r="Q24" s="14">
        <f t="shared" si="6"/>
        <v>0.3896341470810224</v>
      </c>
      <c r="R24" s="8">
        <f>IF(W23=1,R23*EXP(-dt/tau),IF(U23=1,IF(R23+didt*dt&gt;=0,R23+didt*dt,0),R23))</f>
        <v>41510</v>
      </c>
      <c r="S24" s="9">
        <f>S23+R23^2*dt</f>
        <v>509616020</v>
      </c>
      <c r="T24" s="9">
        <f t="shared" si="7"/>
        <v>1307934696.7349553</v>
      </c>
      <c r="U24" s="10">
        <f t="shared" si="12"/>
        <v>0</v>
      </c>
      <c r="V24" s="11">
        <f>IF(R24=Iflat,V23+dt,V23)</f>
        <v>0.19999999999999998</v>
      </c>
      <c r="W24" s="12">
        <f>IF(S24&gt;=T24,1,0)</f>
        <v>0</v>
      </c>
      <c r="X24" s="13">
        <f t="shared" si="8"/>
        <v>0.284701687150838</v>
      </c>
      <c r="Y24" s="14">
        <f t="shared" si="9"/>
        <v>0.3896341470810224</v>
      </c>
    </row>
    <row r="25" spans="1:25" ht="12.75">
      <c r="A25" s="2">
        <f t="shared" si="10"/>
        <v>0.21999999999999997</v>
      </c>
      <c r="B25" s="8">
        <f>IF(G24=1,B24*EXP(-dt/tau),B24)</f>
        <v>41510</v>
      </c>
      <c r="C25" s="9">
        <f>C24+B24^2*dt</f>
        <v>544077622</v>
      </c>
      <c r="D25" s="9">
        <f t="shared" si="0"/>
        <v>1307934696.7349553</v>
      </c>
      <c r="E25" s="10">
        <f t="shared" si="1"/>
        <v>0</v>
      </c>
      <c r="F25" s="11">
        <f>IF(B25=Iflat,F24+dt,F24)</f>
        <v>0.21999999999999997</v>
      </c>
      <c r="G25" s="12">
        <f t="shared" si="11"/>
        <v>0</v>
      </c>
      <c r="H25" s="13">
        <f t="shared" si="2"/>
        <v>0.3039539787709497</v>
      </c>
      <c r="I25" s="14">
        <f t="shared" si="3"/>
        <v>0.4159822530575882</v>
      </c>
      <c r="J25" s="8">
        <f>IF(O24=1,J24*EXP(-dt/tau),IF(M24=1,IF(J24+didt*dt&gt;=0,J24+didt*dt,0),J24))</f>
        <v>41510</v>
      </c>
      <c r="K25" s="9">
        <f>K24+J24^2*dt</f>
        <v>544077622</v>
      </c>
      <c r="L25" s="9">
        <f t="shared" si="4"/>
        <v>1307934696.7349553</v>
      </c>
      <c r="M25" s="10">
        <f>IF(M24=1,1,IF(K24+J24^2*dt&gt;=L25-I2Tramp,1,0))</f>
        <v>0</v>
      </c>
      <c r="N25" s="11">
        <f>IF(J25=Iflat,N24+dt,N24)</f>
        <v>0.21999999999999997</v>
      </c>
      <c r="O25" s="12">
        <f>IF(K25&gt;=L25,1,0)</f>
        <v>0</v>
      </c>
      <c r="P25" s="13">
        <f t="shared" si="5"/>
        <v>0.3039539787709497</v>
      </c>
      <c r="Q25" s="14">
        <f t="shared" si="6"/>
        <v>0.4159822530575882</v>
      </c>
      <c r="R25" s="8">
        <f>IF(W24=1,R24*EXP(-dt/tau),IF(U24=1,IF(R24+didt*dt&gt;=0,R24+didt*dt,0),R24))</f>
        <v>41510</v>
      </c>
      <c r="S25" s="9">
        <f>S24+R24^2*dt</f>
        <v>544077622</v>
      </c>
      <c r="T25" s="9">
        <f t="shared" si="7"/>
        <v>1307934696.7349553</v>
      </c>
      <c r="U25" s="10">
        <f t="shared" si="12"/>
        <v>0</v>
      </c>
      <c r="V25" s="11">
        <f>IF(R25=Iflat,V24+dt,V24)</f>
        <v>0.21999999999999997</v>
      </c>
      <c r="W25" s="12">
        <f>IF(S25&gt;=T25,1,0)</f>
        <v>0</v>
      </c>
      <c r="X25" s="13">
        <f t="shared" si="8"/>
        <v>0.3039539787709497</v>
      </c>
      <c r="Y25" s="14">
        <f t="shared" si="9"/>
        <v>0.4159822530575882</v>
      </c>
    </row>
    <row r="26" spans="1:25" ht="12.75">
      <c r="A26" s="2">
        <f t="shared" si="10"/>
        <v>0.23999999999999996</v>
      </c>
      <c r="B26" s="8">
        <f>IF(G25=1,B25*EXP(-dt/tau),B25)</f>
        <v>41510</v>
      </c>
      <c r="C26" s="9">
        <f>C25+B25^2*dt</f>
        <v>578539224</v>
      </c>
      <c r="D26" s="9">
        <f t="shared" si="0"/>
        <v>1307934696.7349553</v>
      </c>
      <c r="E26" s="10">
        <f t="shared" si="1"/>
        <v>0</v>
      </c>
      <c r="F26" s="11">
        <f>IF(B26=Iflat,F25+dt,F25)</f>
        <v>0.23999999999999996</v>
      </c>
      <c r="G26" s="12">
        <f t="shared" si="11"/>
        <v>0</v>
      </c>
      <c r="H26" s="13">
        <f t="shared" si="2"/>
        <v>0.3232062703910615</v>
      </c>
      <c r="I26" s="14">
        <f t="shared" si="3"/>
        <v>0.4423303590341539</v>
      </c>
      <c r="J26" s="8">
        <f>IF(O25=1,J25*EXP(-dt/tau),IF(M25=1,IF(J25+didt*dt&gt;=0,J25+didt*dt,0),J25))</f>
        <v>41510</v>
      </c>
      <c r="K26" s="9">
        <f>K25+J25^2*dt</f>
        <v>578539224</v>
      </c>
      <c r="L26" s="9">
        <f t="shared" si="4"/>
        <v>1307934696.7349553</v>
      </c>
      <c r="M26" s="10">
        <f>IF(M25=1,1,IF(K25+J25^2*dt&gt;=L26-I2Tramp,1,0))</f>
        <v>0</v>
      </c>
      <c r="N26" s="11">
        <f>IF(J26=Iflat,N25+dt,N25)</f>
        <v>0.23999999999999996</v>
      </c>
      <c r="O26" s="12">
        <f>IF(K26&gt;=L26,1,0)</f>
        <v>0</v>
      </c>
      <c r="P26" s="13">
        <f t="shared" si="5"/>
        <v>0.3232062703910615</v>
      </c>
      <c r="Q26" s="14">
        <f t="shared" si="6"/>
        <v>0.4423303590341539</v>
      </c>
      <c r="R26" s="8">
        <f>IF(W25=1,R25*EXP(-dt/tau),IF(U25=1,IF(R25+didt*dt&gt;=0,R25+didt*dt,0),R25))</f>
        <v>41510</v>
      </c>
      <c r="S26" s="9">
        <f>S25+R25^2*dt</f>
        <v>578539224</v>
      </c>
      <c r="T26" s="9">
        <f t="shared" si="7"/>
        <v>1307934696.7349553</v>
      </c>
      <c r="U26" s="10">
        <f t="shared" si="12"/>
        <v>0</v>
      </c>
      <c r="V26" s="11">
        <f>IF(R26=Iflat,V25+dt,V25)</f>
        <v>0.23999999999999996</v>
      </c>
      <c r="W26" s="12">
        <f>IF(S26&gt;=T26,1,0)</f>
        <v>0</v>
      </c>
      <c r="X26" s="13">
        <f t="shared" si="8"/>
        <v>0.3232062703910615</v>
      </c>
      <c r="Y26" s="14">
        <f t="shared" si="9"/>
        <v>0.4423303590341539</v>
      </c>
    </row>
    <row r="27" spans="1:25" ht="12.75">
      <c r="A27" s="2">
        <f t="shared" si="10"/>
        <v>0.25999999999999995</v>
      </c>
      <c r="B27" s="8">
        <f>IF(G26=1,B26*EXP(-dt/tau),B26)</f>
        <v>41510</v>
      </c>
      <c r="C27" s="9">
        <f>C26+B26^2*dt</f>
        <v>613000826</v>
      </c>
      <c r="D27" s="9">
        <f t="shared" si="0"/>
        <v>1307934696.7349553</v>
      </c>
      <c r="E27" s="10">
        <f t="shared" si="1"/>
        <v>0</v>
      </c>
      <c r="F27" s="11">
        <f>IF(B27=Iflat,F26+dt,F26)</f>
        <v>0.25999999999999995</v>
      </c>
      <c r="G27" s="12">
        <f t="shared" si="11"/>
        <v>0</v>
      </c>
      <c r="H27" s="13">
        <f t="shared" si="2"/>
        <v>0.3424585620111732</v>
      </c>
      <c r="I27" s="14">
        <f t="shared" si="3"/>
        <v>0.4686784650107197</v>
      </c>
      <c r="J27" s="8">
        <f>IF(O26=1,J26*EXP(-dt/tau),IF(M26=1,IF(J26+didt*dt&gt;=0,J26+didt*dt,0),J26))</f>
        <v>41510</v>
      </c>
      <c r="K27" s="9">
        <f>K26+J26^2*dt</f>
        <v>613000826</v>
      </c>
      <c r="L27" s="9">
        <f t="shared" si="4"/>
        <v>1307934696.7349553</v>
      </c>
      <c r="M27" s="10">
        <f>IF(M26=1,1,IF(K26+J26^2*dt&gt;=L27-I2Tramp,1,0))</f>
        <v>0</v>
      </c>
      <c r="N27" s="11">
        <f>IF(J27=Iflat,N26+dt,N26)</f>
        <v>0.25999999999999995</v>
      </c>
      <c r="O27" s="12">
        <f>IF(K27&gt;=L27,1,0)</f>
        <v>0</v>
      </c>
      <c r="P27" s="13">
        <f t="shared" si="5"/>
        <v>0.3424585620111732</v>
      </c>
      <c r="Q27" s="14">
        <f t="shared" si="6"/>
        <v>0.4686784650107197</v>
      </c>
      <c r="R27" s="8">
        <f>IF(W26=1,R26*EXP(-dt/tau),IF(U26=1,IF(R26+didt*dt&gt;=0,R26+didt*dt,0),R26))</f>
        <v>41510</v>
      </c>
      <c r="S27" s="9">
        <f>S26+R26^2*dt</f>
        <v>613000826</v>
      </c>
      <c r="T27" s="9">
        <f t="shared" si="7"/>
        <v>1307934696.7349553</v>
      </c>
      <c r="U27" s="10">
        <f t="shared" si="12"/>
        <v>0</v>
      </c>
      <c r="V27" s="11">
        <f>IF(R27=Iflat,V26+dt,V26)</f>
        <v>0.25999999999999995</v>
      </c>
      <c r="W27" s="12">
        <f>IF(S27&gt;=T27,1,0)</f>
        <v>0</v>
      </c>
      <c r="X27" s="13">
        <f t="shared" si="8"/>
        <v>0.3424585620111732</v>
      </c>
      <c r="Y27" s="14">
        <f t="shared" si="9"/>
        <v>0.4686784650107197</v>
      </c>
    </row>
    <row r="28" spans="1:25" ht="12.75">
      <c r="A28" s="2">
        <f t="shared" si="10"/>
        <v>0.27999999999999997</v>
      </c>
      <c r="B28" s="8">
        <f>IF(G27=1,B27*EXP(-dt/tau),B27)</f>
        <v>41510</v>
      </c>
      <c r="C28" s="9">
        <f>C27+B27^2*dt</f>
        <v>647462428</v>
      </c>
      <c r="D28" s="9">
        <f t="shared" si="0"/>
        <v>1307934696.7349553</v>
      </c>
      <c r="E28" s="10">
        <f t="shared" si="1"/>
        <v>0</v>
      </c>
      <c r="F28" s="11">
        <f>IF(B28=Iflat,F27+dt,F27)</f>
        <v>0.27999999999999997</v>
      </c>
      <c r="G28" s="12">
        <f t="shared" si="11"/>
        <v>0</v>
      </c>
      <c r="H28" s="13">
        <f t="shared" si="2"/>
        <v>0.3617108536312849</v>
      </c>
      <c r="I28" s="14">
        <f t="shared" si="3"/>
        <v>0.4950265709872854</v>
      </c>
      <c r="J28" s="8">
        <f>IF(O27=1,J27*EXP(-dt/tau),IF(M27=1,IF(J27+didt*dt&gt;=0,J27+didt*dt,0),J27))</f>
        <v>41510</v>
      </c>
      <c r="K28" s="9">
        <f>K27+J27^2*dt</f>
        <v>647462428</v>
      </c>
      <c r="L28" s="9">
        <f t="shared" si="4"/>
        <v>1307934696.7349553</v>
      </c>
      <c r="M28" s="10">
        <f>IF(M27=1,1,IF(K27+J27^2*dt&gt;=L28-I2Tramp,1,0))</f>
        <v>0</v>
      </c>
      <c r="N28" s="11">
        <f>IF(J28=Iflat,N27+dt,N27)</f>
        <v>0.27999999999999997</v>
      </c>
      <c r="O28" s="12">
        <f>IF(K28&gt;=L28,1,0)</f>
        <v>0</v>
      </c>
      <c r="P28" s="13">
        <f t="shared" si="5"/>
        <v>0.3617108536312849</v>
      </c>
      <c r="Q28" s="14">
        <f t="shared" si="6"/>
        <v>0.4950265709872854</v>
      </c>
      <c r="R28" s="8">
        <f>IF(W27=1,R27*EXP(-dt/tau),IF(U27=1,IF(R27+didt*dt&gt;=0,R27+didt*dt,0),R27))</f>
        <v>41510</v>
      </c>
      <c r="S28" s="9">
        <f>S27+R27^2*dt</f>
        <v>647462428</v>
      </c>
      <c r="T28" s="9">
        <f t="shared" si="7"/>
        <v>1307934696.7349553</v>
      </c>
      <c r="U28" s="10">
        <f t="shared" si="12"/>
        <v>0</v>
      </c>
      <c r="V28" s="11">
        <f>IF(R28=Iflat,V27+dt,V27)</f>
        <v>0.27999999999999997</v>
      </c>
      <c r="W28" s="12">
        <f>IF(S28&gt;=T28,1,0)</f>
        <v>0</v>
      </c>
      <c r="X28" s="13">
        <f t="shared" si="8"/>
        <v>0.3617108536312849</v>
      </c>
      <c r="Y28" s="14">
        <f t="shared" si="9"/>
        <v>0.4950265709872854</v>
      </c>
    </row>
    <row r="29" spans="1:25" ht="12.75">
      <c r="A29" s="2">
        <f t="shared" si="10"/>
        <v>0.3</v>
      </c>
      <c r="B29" s="8">
        <f>IF(G28=1,B28*EXP(-dt/tau),B28)</f>
        <v>41510</v>
      </c>
      <c r="C29" s="9">
        <f>C28+B28^2*dt</f>
        <v>681924030</v>
      </c>
      <c r="D29" s="9">
        <f t="shared" si="0"/>
        <v>1307934696.7349553</v>
      </c>
      <c r="E29" s="10">
        <f t="shared" si="1"/>
        <v>0</v>
      </c>
      <c r="F29" s="11">
        <f>IF(B29=Iflat,F28+dt,F28)</f>
        <v>0.3</v>
      </c>
      <c r="G29" s="12">
        <f t="shared" si="11"/>
        <v>0</v>
      </c>
      <c r="H29" s="13">
        <f t="shared" si="2"/>
        <v>0.38096314525139663</v>
      </c>
      <c r="I29" s="14">
        <f t="shared" si="3"/>
        <v>0.5213746769638512</v>
      </c>
      <c r="J29" s="8">
        <f>IF(O28=1,J28*EXP(-dt/tau),IF(M28=1,IF(J28+didt*dt&gt;=0,J28+didt*dt,0),J28))</f>
        <v>41510</v>
      </c>
      <c r="K29" s="9">
        <f>K28+J28^2*dt</f>
        <v>681924030</v>
      </c>
      <c r="L29" s="9">
        <f t="shared" si="4"/>
        <v>1307934696.7349553</v>
      </c>
      <c r="M29" s="10">
        <f>IF(M28=1,1,IF(K28+J28^2*dt&gt;=L29-I2Tramp,1,0))</f>
        <v>0</v>
      </c>
      <c r="N29" s="11">
        <f>IF(J29=Iflat,N28+dt,N28)</f>
        <v>0.3</v>
      </c>
      <c r="O29" s="12">
        <f>IF(K29&gt;=L29,1,0)</f>
        <v>0</v>
      </c>
      <c r="P29" s="13">
        <f t="shared" si="5"/>
        <v>0.38096314525139663</v>
      </c>
      <c r="Q29" s="14">
        <f t="shared" si="6"/>
        <v>0.5213746769638512</v>
      </c>
      <c r="R29" s="8">
        <f>IF(W28=1,R28*EXP(-dt/tau),IF(U28=1,IF(R28+didt*dt&gt;=0,R28+didt*dt,0),R28))</f>
        <v>41510</v>
      </c>
      <c r="S29" s="9">
        <f>S28+R28^2*dt</f>
        <v>681924030</v>
      </c>
      <c r="T29" s="9">
        <f t="shared" si="7"/>
        <v>1307934696.7349553</v>
      </c>
      <c r="U29" s="10">
        <f t="shared" si="12"/>
        <v>0</v>
      </c>
      <c r="V29" s="11">
        <f>IF(R29=Iflat,V28+dt,V28)</f>
        <v>0.3</v>
      </c>
      <c r="W29" s="12">
        <f>IF(S29&gt;=T29,1,0)</f>
        <v>0</v>
      </c>
      <c r="X29" s="13">
        <f t="shared" si="8"/>
        <v>0.38096314525139663</v>
      </c>
      <c r="Y29" s="14">
        <f t="shared" si="9"/>
        <v>0.5213746769638512</v>
      </c>
    </row>
    <row r="30" spans="1:25" ht="12.75">
      <c r="A30" s="2">
        <f t="shared" si="10"/>
        <v>0.32</v>
      </c>
      <c r="B30" s="8">
        <f>IF(G29=1,B29*EXP(-dt/tau),B29)</f>
        <v>41510</v>
      </c>
      <c r="C30" s="9">
        <f>C29+B29^2*dt</f>
        <v>716385632</v>
      </c>
      <c r="D30" s="9">
        <f t="shared" si="0"/>
        <v>1307934696.7349553</v>
      </c>
      <c r="E30" s="10">
        <f t="shared" si="1"/>
        <v>0</v>
      </c>
      <c r="F30" s="11">
        <f>IF(B30=Iflat,F29+dt,F29)</f>
        <v>0.32</v>
      </c>
      <c r="G30" s="12">
        <f t="shared" si="11"/>
        <v>0</v>
      </c>
      <c r="H30" s="13">
        <f t="shared" si="2"/>
        <v>0.4002154368715084</v>
      </c>
      <c r="I30" s="14">
        <f t="shared" si="3"/>
        <v>0.547722782940417</v>
      </c>
      <c r="J30" s="8">
        <f>IF(O29=1,J29*EXP(-dt/tau),IF(M29=1,IF(J29+didt*dt&gt;=0,J29+didt*dt,0),J29))</f>
        <v>41510</v>
      </c>
      <c r="K30" s="9">
        <f>K29+J29^2*dt</f>
        <v>716385632</v>
      </c>
      <c r="L30" s="9">
        <f t="shared" si="4"/>
        <v>1307934696.7349553</v>
      </c>
      <c r="M30" s="10">
        <f>IF(M29=1,1,IF(K29+J29^2*dt&gt;=L30-I2Tramp,1,0))</f>
        <v>0</v>
      </c>
      <c r="N30" s="11">
        <f>IF(J30=Iflat,N29+dt,N29)</f>
        <v>0.32</v>
      </c>
      <c r="O30" s="12">
        <f>IF(K30&gt;=L30,1,0)</f>
        <v>0</v>
      </c>
      <c r="P30" s="13">
        <f t="shared" si="5"/>
        <v>0.4002154368715084</v>
      </c>
      <c r="Q30" s="14">
        <f t="shared" si="6"/>
        <v>0.547722782940417</v>
      </c>
      <c r="R30" s="8">
        <f>IF(W29=1,R29*EXP(-dt/tau),IF(U29=1,IF(R29+didt*dt&gt;=0,R29+didt*dt,0),R29))</f>
        <v>41510</v>
      </c>
      <c r="S30" s="9">
        <f>S29+R29^2*dt</f>
        <v>716385632</v>
      </c>
      <c r="T30" s="9">
        <f t="shared" si="7"/>
        <v>1307934696.7349553</v>
      </c>
      <c r="U30" s="10">
        <f t="shared" si="12"/>
        <v>0</v>
      </c>
      <c r="V30" s="11">
        <f>IF(R30=Iflat,V29+dt,V29)</f>
        <v>0.32</v>
      </c>
      <c r="W30" s="12">
        <f>IF(S30&gt;=T30,1,0)</f>
        <v>0</v>
      </c>
      <c r="X30" s="13">
        <f t="shared" si="8"/>
        <v>0.4002154368715084</v>
      </c>
      <c r="Y30" s="14">
        <f t="shared" si="9"/>
        <v>0.547722782940417</v>
      </c>
    </row>
    <row r="31" spans="1:25" ht="12.75">
      <c r="A31" s="2">
        <f t="shared" si="10"/>
        <v>0.34</v>
      </c>
      <c r="B31" s="8">
        <f>IF(G30=1,B30*EXP(-dt/tau),B30)</f>
        <v>41510</v>
      </c>
      <c r="C31" s="9">
        <f>C30+B30^2*dt</f>
        <v>750847234</v>
      </c>
      <c r="D31" s="9">
        <f t="shared" si="0"/>
        <v>1307934696.7349553</v>
      </c>
      <c r="E31" s="10">
        <f t="shared" si="1"/>
        <v>0</v>
      </c>
      <c r="F31" s="11">
        <f>IF(B31=Iflat,F30+dt,F30)</f>
        <v>0.34</v>
      </c>
      <c r="G31" s="12">
        <f t="shared" si="11"/>
        <v>0</v>
      </c>
      <c r="H31" s="13">
        <f t="shared" si="2"/>
        <v>0.4194677284916201</v>
      </c>
      <c r="I31" s="14">
        <f t="shared" si="3"/>
        <v>0.5740708889169827</v>
      </c>
      <c r="J31" s="8">
        <f>IF(O30=1,J30*EXP(-dt/tau),IF(M30=1,IF(J30+didt*dt&gt;=0,J30+didt*dt,0),J30))</f>
        <v>41510</v>
      </c>
      <c r="K31" s="9">
        <f>K30+J30^2*dt</f>
        <v>750847234</v>
      </c>
      <c r="L31" s="9">
        <f t="shared" si="4"/>
        <v>1307934696.7349553</v>
      </c>
      <c r="M31" s="10">
        <f>IF(M30=1,1,IF(K30+J30^2*dt&gt;=L31-I2Tramp,1,0))</f>
        <v>0</v>
      </c>
      <c r="N31" s="11">
        <f>IF(J31=Iflat,N30+dt,N30)</f>
        <v>0.34</v>
      </c>
      <c r="O31" s="12">
        <f>IF(K31&gt;=L31,1,0)</f>
        <v>0</v>
      </c>
      <c r="P31" s="13">
        <f t="shared" si="5"/>
        <v>0.4194677284916201</v>
      </c>
      <c r="Q31" s="14">
        <f t="shared" si="6"/>
        <v>0.5740708889169827</v>
      </c>
      <c r="R31" s="8">
        <f>IF(W30=1,R30*EXP(-dt/tau),IF(U30=1,IF(R30+didt*dt&gt;=0,R30+didt*dt,0),R30))</f>
        <v>41510</v>
      </c>
      <c r="S31" s="9">
        <f>S30+R30^2*dt</f>
        <v>750847234</v>
      </c>
      <c r="T31" s="9">
        <f t="shared" si="7"/>
        <v>1307934696.7349553</v>
      </c>
      <c r="U31" s="10">
        <f t="shared" si="12"/>
        <v>0</v>
      </c>
      <c r="V31" s="11">
        <f>IF(R31=Iflat,V30+dt,V30)</f>
        <v>0.34</v>
      </c>
      <c r="W31" s="12">
        <f>IF(S31&gt;=T31,1,0)</f>
        <v>0</v>
      </c>
      <c r="X31" s="13">
        <f t="shared" si="8"/>
        <v>0.4194677284916201</v>
      </c>
      <c r="Y31" s="14">
        <f t="shared" si="9"/>
        <v>0.5740708889169827</v>
      </c>
    </row>
    <row r="32" spans="1:25" ht="12.75">
      <c r="A32" s="2">
        <f t="shared" si="10"/>
        <v>0.36000000000000004</v>
      </c>
      <c r="B32" s="8">
        <f>IF(G31=1,B31*EXP(-dt/tau),B31)</f>
        <v>41510</v>
      </c>
      <c r="C32" s="9">
        <f>C31+B31^2*dt</f>
        <v>785308836</v>
      </c>
      <c r="D32" s="9">
        <f t="shared" si="0"/>
        <v>1307934696.7349553</v>
      </c>
      <c r="E32" s="10">
        <f t="shared" si="1"/>
        <v>0</v>
      </c>
      <c r="F32" s="11">
        <f>IF(B32=Iflat,F31+dt,F31)</f>
        <v>0.36000000000000004</v>
      </c>
      <c r="G32" s="12">
        <f t="shared" si="11"/>
        <v>0</v>
      </c>
      <c r="H32" s="13">
        <f t="shared" si="2"/>
        <v>0.43872002011173183</v>
      </c>
      <c r="I32" s="14">
        <f t="shared" si="3"/>
        <v>0.6004189948935484</v>
      </c>
      <c r="J32" s="8">
        <f>IF(O31=1,J31*EXP(-dt/tau),IF(M31=1,IF(J31+didt*dt&gt;=0,J31+didt*dt,0),J31))</f>
        <v>41510</v>
      </c>
      <c r="K32" s="9">
        <f>K31+J31^2*dt</f>
        <v>785308836</v>
      </c>
      <c r="L32" s="9">
        <f t="shared" si="4"/>
        <v>1307934696.7349553</v>
      </c>
      <c r="M32" s="10">
        <f>IF(M31=1,1,IF(K31+J31^2*dt&gt;=L32-I2Tramp,1,0))</f>
        <v>0</v>
      </c>
      <c r="N32" s="11">
        <f>IF(J32=Iflat,N31+dt,N31)</f>
        <v>0.36000000000000004</v>
      </c>
      <c r="O32" s="12">
        <f>IF(K32&gt;=L32,1,0)</f>
        <v>0</v>
      </c>
      <c r="P32" s="13">
        <f t="shared" si="5"/>
        <v>0.43872002011173183</v>
      </c>
      <c r="Q32" s="14">
        <f t="shared" si="6"/>
        <v>0.6004189948935484</v>
      </c>
      <c r="R32" s="8">
        <f>IF(W31=1,R31*EXP(-dt/tau),IF(U31=1,IF(R31+didt*dt&gt;=0,R31+didt*dt,0),R31))</f>
        <v>41510</v>
      </c>
      <c r="S32" s="9">
        <f>S31+R31^2*dt</f>
        <v>785308836</v>
      </c>
      <c r="T32" s="9">
        <f t="shared" si="7"/>
        <v>1307934696.7349553</v>
      </c>
      <c r="U32" s="10">
        <f t="shared" si="12"/>
        <v>0</v>
      </c>
      <c r="V32" s="11">
        <f>IF(R32=Iflat,V31+dt,V31)</f>
        <v>0.36000000000000004</v>
      </c>
      <c r="W32" s="12">
        <f>IF(S32&gt;=T32,1,0)</f>
        <v>0</v>
      </c>
      <c r="X32" s="13">
        <f t="shared" si="8"/>
        <v>0.43872002011173183</v>
      </c>
      <c r="Y32" s="14">
        <f t="shared" si="9"/>
        <v>0.6004189948935484</v>
      </c>
    </row>
    <row r="33" spans="1:25" ht="12.75">
      <c r="A33" s="2">
        <f t="shared" si="10"/>
        <v>0.38000000000000006</v>
      </c>
      <c r="B33" s="8">
        <f>IF(G32=1,B32*EXP(-dt/tau),B32)</f>
        <v>41510</v>
      </c>
      <c r="C33" s="9">
        <f>C32+B32^2*dt</f>
        <v>819770438</v>
      </c>
      <c r="D33" s="9">
        <f t="shared" si="0"/>
        <v>1307934696.7349553</v>
      </c>
      <c r="E33" s="10">
        <f t="shared" si="1"/>
        <v>0</v>
      </c>
      <c r="F33" s="11">
        <f>IF(B33=Iflat,F32+dt,F32)</f>
        <v>0.38000000000000006</v>
      </c>
      <c r="G33" s="12">
        <f t="shared" si="11"/>
        <v>0</v>
      </c>
      <c r="H33" s="13">
        <f t="shared" si="2"/>
        <v>0.45797231173184355</v>
      </c>
      <c r="I33" s="14">
        <f t="shared" si="3"/>
        <v>0.6267671008701142</v>
      </c>
      <c r="J33" s="8">
        <f>IF(O32=1,J32*EXP(-dt/tau),IF(M32=1,IF(J32+didt*dt&gt;=0,J32+didt*dt,0),J32))</f>
        <v>41510</v>
      </c>
      <c r="K33" s="9">
        <f>K32+J32^2*dt</f>
        <v>819770438</v>
      </c>
      <c r="L33" s="9">
        <f t="shared" si="4"/>
        <v>1307934696.7349553</v>
      </c>
      <c r="M33" s="10">
        <f>IF(M32=1,1,IF(K32+J32^2*dt&gt;=L33-I2Tramp,1,0))</f>
        <v>0</v>
      </c>
      <c r="N33" s="11">
        <f>IF(J33=Iflat,N32+dt,N32)</f>
        <v>0.38000000000000006</v>
      </c>
      <c r="O33" s="12">
        <f>IF(K33&gt;=L33,1,0)</f>
        <v>0</v>
      </c>
      <c r="P33" s="13">
        <f t="shared" si="5"/>
        <v>0.45797231173184355</v>
      </c>
      <c r="Q33" s="14">
        <f t="shared" si="6"/>
        <v>0.6267671008701142</v>
      </c>
      <c r="R33" s="8">
        <f>IF(W32=1,R32*EXP(-dt/tau),IF(U32=1,IF(R32+didt*dt&gt;=0,R32+didt*dt,0),R32))</f>
        <v>41510</v>
      </c>
      <c r="S33" s="9">
        <f>S32+R32^2*dt</f>
        <v>819770438</v>
      </c>
      <c r="T33" s="9">
        <f t="shared" si="7"/>
        <v>1307934696.7349553</v>
      </c>
      <c r="U33" s="10">
        <f t="shared" si="12"/>
        <v>0</v>
      </c>
      <c r="V33" s="11">
        <f>IF(R33=Iflat,V32+dt,V32)</f>
        <v>0.38000000000000006</v>
      </c>
      <c r="W33" s="12">
        <f>IF(S33&gt;=T33,1,0)</f>
        <v>0</v>
      </c>
      <c r="X33" s="13">
        <f t="shared" si="8"/>
        <v>0.45797231173184355</v>
      </c>
      <c r="Y33" s="14">
        <f t="shared" si="9"/>
        <v>0.6267671008701142</v>
      </c>
    </row>
    <row r="34" spans="1:25" ht="12.75">
      <c r="A34" s="2">
        <f t="shared" si="10"/>
        <v>0.4000000000000001</v>
      </c>
      <c r="B34" s="8">
        <f>IF(G33=1,B33*EXP(-dt/tau),B33)</f>
        <v>41510</v>
      </c>
      <c r="C34" s="9">
        <f>C33+B33^2*dt</f>
        <v>854232040</v>
      </c>
      <c r="D34" s="9">
        <f t="shared" si="0"/>
        <v>1307934696.7349553</v>
      </c>
      <c r="E34" s="10">
        <f t="shared" si="1"/>
        <v>0</v>
      </c>
      <c r="F34" s="11">
        <f>IF(B34=Iflat,F33+dt,F33)</f>
        <v>0.4000000000000001</v>
      </c>
      <c r="G34" s="12">
        <f t="shared" si="11"/>
        <v>0</v>
      </c>
      <c r="H34" s="13">
        <f t="shared" si="2"/>
        <v>0.4772246033519553</v>
      </c>
      <c r="I34" s="14">
        <f t="shared" si="3"/>
        <v>0.65311520684668</v>
      </c>
      <c r="J34" s="8">
        <f>IF(O33=1,J33*EXP(-dt/tau),IF(M33=1,IF(J33+didt*dt&gt;=0,J33+didt*dt,0),J33))</f>
        <v>41510</v>
      </c>
      <c r="K34" s="9">
        <f>K33+J33^2*dt</f>
        <v>854232040</v>
      </c>
      <c r="L34" s="9">
        <f t="shared" si="4"/>
        <v>1307934696.7349553</v>
      </c>
      <c r="M34" s="10">
        <f>IF(M33=1,1,IF(K33+J33^2*dt&gt;=L34-I2Tramp,1,0))</f>
        <v>0</v>
      </c>
      <c r="N34" s="11">
        <f>IF(J34=Iflat,N33+dt,N33)</f>
        <v>0.4000000000000001</v>
      </c>
      <c r="O34" s="12">
        <f>IF(K34&gt;=L34,1,0)</f>
        <v>0</v>
      </c>
      <c r="P34" s="13">
        <f t="shared" si="5"/>
        <v>0.4772246033519553</v>
      </c>
      <c r="Q34" s="14">
        <f t="shared" si="6"/>
        <v>0.65311520684668</v>
      </c>
      <c r="R34" s="8">
        <f>IF(W33=1,R33*EXP(-dt/tau),IF(U33=1,IF(R33+didt*dt&gt;=0,R33+didt*dt,0),R33))</f>
        <v>41510</v>
      </c>
      <c r="S34" s="9">
        <f>S33+R33^2*dt</f>
        <v>854232040</v>
      </c>
      <c r="T34" s="9">
        <f t="shared" si="7"/>
        <v>1307934696.7349553</v>
      </c>
      <c r="U34" s="10">
        <f t="shared" si="12"/>
        <v>0</v>
      </c>
      <c r="V34" s="11">
        <f>IF(R34=Iflat,V33+dt,V33)</f>
        <v>0.4000000000000001</v>
      </c>
      <c r="W34" s="12">
        <f>IF(S34&gt;=T34,1,0)</f>
        <v>0</v>
      </c>
      <c r="X34" s="13">
        <f t="shared" si="8"/>
        <v>0.4772246033519553</v>
      </c>
      <c r="Y34" s="14">
        <f t="shared" si="9"/>
        <v>0.65311520684668</v>
      </c>
    </row>
    <row r="35" spans="1:25" ht="12.75">
      <c r="A35" s="2">
        <f t="shared" si="10"/>
        <v>0.4200000000000001</v>
      </c>
      <c r="B35" s="8">
        <f>IF(G34=1,B34*EXP(-dt/tau),B34)</f>
        <v>41510</v>
      </c>
      <c r="C35" s="9">
        <f>C34+B34^2*dt</f>
        <v>888693642</v>
      </c>
      <c r="D35" s="9">
        <f t="shared" si="0"/>
        <v>1307934696.7349553</v>
      </c>
      <c r="E35" s="10">
        <f t="shared" si="1"/>
        <v>0</v>
      </c>
      <c r="F35" s="11">
        <f>IF(B35=Iflat,F34+dt,F34)</f>
        <v>0.4200000000000001</v>
      </c>
      <c r="G35" s="12">
        <f t="shared" si="11"/>
        <v>0</v>
      </c>
      <c r="H35" s="13">
        <f t="shared" si="2"/>
        <v>0.49647689497206704</v>
      </c>
      <c r="I35" s="14">
        <f t="shared" si="3"/>
        <v>0.6794633128232458</v>
      </c>
      <c r="J35" s="8">
        <f>IF(O34=1,J34*EXP(-dt/tau),IF(M34=1,IF(J34+didt*dt&gt;=0,J34+didt*dt,0),J34))</f>
        <v>41510</v>
      </c>
      <c r="K35" s="9">
        <f>K34+J34^2*dt</f>
        <v>888693642</v>
      </c>
      <c r="L35" s="9">
        <f t="shared" si="4"/>
        <v>1307934696.7349553</v>
      </c>
      <c r="M35" s="10">
        <f>IF(M34=1,1,IF(K34+J34^2*dt&gt;=L35-I2Tramp,1,0))</f>
        <v>0</v>
      </c>
      <c r="N35" s="11">
        <f>IF(J35=Iflat,N34+dt,N34)</f>
        <v>0.4200000000000001</v>
      </c>
      <c r="O35" s="12">
        <f>IF(K35&gt;=L35,1,0)</f>
        <v>0</v>
      </c>
      <c r="P35" s="13">
        <f t="shared" si="5"/>
        <v>0.49647689497206704</v>
      </c>
      <c r="Q35" s="14">
        <f t="shared" si="6"/>
        <v>0.6794633128232458</v>
      </c>
      <c r="R35" s="8">
        <f>IF(W34=1,R34*EXP(-dt/tau),IF(U34=1,IF(R34+didt*dt&gt;=0,R34+didt*dt,0),R34))</f>
        <v>41510</v>
      </c>
      <c r="S35" s="9">
        <f>S34+R34^2*dt</f>
        <v>888693642</v>
      </c>
      <c r="T35" s="9">
        <f t="shared" si="7"/>
        <v>1307934696.7349553</v>
      </c>
      <c r="U35" s="10">
        <f t="shared" si="12"/>
        <v>0</v>
      </c>
      <c r="V35" s="11">
        <f>IF(R35=Iflat,V34+dt,V34)</f>
        <v>0.4200000000000001</v>
      </c>
      <c r="W35" s="12">
        <f>IF(S35&gt;=T35,1,0)</f>
        <v>0</v>
      </c>
      <c r="X35" s="13">
        <f t="shared" si="8"/>
        <v>0.49647689497206704</v>
      </c>
      <c r="Y35" s="14">
        <f t="shared" si="9"/>
        <v>0.6794633128232458</v>
      </c>
    </row>
    <row r="36" spans="1:25" ht="12.75">
      <c r="A36" s="2">
        <f t="shared" si="10"/>
        <v>0.4400000000000001</v>
      </c>
      <c r="B36" s="8">
        <f>IF(G35=1,B35*EXP(-dt/tau),B35)</f>
        <v>41510</v>
      </c>
      <c r="C36" s="9">
        <f>C35+B35^2*dt</f>
        <v>923155244</v>
      </c>
      <c r="D36" s="9">
        <f t="shared" si="0"/>
        <v>1307934696.7349553</v>
      </c>
      <c r="E36" s="10">
        <f t="shared" si="1"/>
        <v>0</v>
      </c>
      <c r="F36" s="11">
        <f>IF(B36=Iflat,F35+dt,F35)</f>
        <v>0.4400000000000001</v>
      </c>
      <c r="G36" s="12">
        <f t="shared" si="11"/>
        <v>0</v>
      </c>
      <c r="H36" s="13">
        <f t="shared" si="2"/>
        <v>0.5157291865921788</v>
      </c>
      <c r="I36" s="14">
        <f t="shared" si="3"/>
        <v>0.7058114187998115</v>
      </c>
      <c r="J36" s="8">
        <f>IF(O35=1,J35*EXP(-dt/tau),IF(M35=1,IF(J35+didt*dt&gt;=0,J35+didt*dt,0),J35))</f>
        <v>41510</v>
      </c>
      <c r="K36" s="9">
        <f>K35+J35^2*dt</f>
        <v>923155244</v>
      </c>
      <c r="L36" s="9">
        <f t="shared" si="4"/>
        <v>1307934696.7349553</v>
      </c>
      <c r="M36" s="10">
        <f aca="true" t="shared" si="13" ref="M36:M62">IF(M35=1,1,IF(K35+J35^2*dt&gt;=L36-I2Tramp,1,0))</f>
        <v>0</v>
      </c>
      <c r="N36" s="11">
        <f>IF(J36=Iflat,N35+dt,N35)</f>
        <v>0.4400000000000001</v>
      </c>
      <c r="O36" s="12">
        <f>IF(K36&gt;=L36,1,0)</f>
        <v>0</v>
      </c>
      <c r="P36" s="13">
        <f t="shared" si="5"/>
        <v>0.5157291865921788</v>
      </c>
      <c r="Q36" s="14">
        <f t="shared" si="6"/>
        <v>0.7058114187998115</v>
      </c>
      <c r="R36" s="8">
        <f>IF(W35=1,R35*EXP(-dt/tau),IF(U35=1,IF(R35+didt*dt&gt;=0,R35+didt*dt,0),R35))</f>
        <v>41510</v>
      </c>
      <c r="S36" s="9">
        <f>S35+R35^2*dt</f>
        <v>923155244</v>
      </c>
      <c r="T36" s="9">
        <f t="shared" si="7"/>
        <v>1307934696.7349553</v>
      </c>
      <c r="U36" s="10">
        <f t="shared" si="12"/>
        <v>0</v>
      </c>
      <c r="V36" s="11">
        <f>IF(R36=Iflat,V35+dt,V35)</f>
        <v>0.4400000000000001</v>
      </c>
      <c r="W36" s="12">
        <f>IF(S36&gt;=T36,1,0)</f>
        <v>0</v>
      </c>
      <c r="X36" s="13">
        <f t="shared" si="8"/>
        <v>0.5157291865921788</v>
      </c>
      <c r="Y36" s="14">
        <f t="shared" si="9"/>
        <v>0.7058114187998115</v>
      </c>
    </row>
    <row r="37" spans="1:25" ht="12.75">
      <c r="A37" s="2">
        <f t="shared" si="10"/>
        <v>0.46000000000000013</v>
      </c>
      <c r="B37" s="8">
        <f>IF(G36=1,B36*EXP(-dt/tau),B36)</f>
        <v>41510</v>
      </c>
      <c r="C37" s="9">
        <f>C36+B36^2*dt</f>
        <v>957616846</v>
      </c>
      <c r="D37" s="9">
        <f t="shared" si="0"/>
        <v>1307934696.7349553</v>
      </c>
      <c r="E37" s="10">
        <f t="shared" si="1"/>
        <v>0</v>
      </c>
      <c r="F37" s="11">
        <f>IF(B37=Iflat,F36+dt,F36)</f>
        <v>0.46000000000000013</v>
      </c>
      <c r="G37" s="12">
        <f t="shared" si="11"/>
        <v>0</v>
      </c>
      <c r="H37" s="13">
        <f t="shared" si="2"/>
        <v>0.5349814782122905</v>
      </c>
      <c r="I37" s="14">
        <f t="shared" si="3"/>
        <v>0.7321595247763772</v>
      </c>
      <c r="J37" s="8">
        <f>IF(O36=1,J36*EXP(-dt/tau),IF(M36=1,IF(J36+didt*dt&gt;=0,J36+didt*dt,0),J36))</f>
        <v>41510</v>
      </c>
      <c r="K37" s="9">
        <f>K36+J36^2*dt</f>
        <v>957616846</v>
      </c>
      <c r="L37" s="9">
        <f t="shared" si="4"/>
        <v>1307934696.7349553</v>
      </c>
      <c r="M37" s="10">
        <f t="shared" si="13"/>
        <v>0</v>
      </c>
      <c r="N37" s="11">
        <f>IF(J37=Iflat,N36+dt,N36)</f>
        <v>0.46000000000000013</v>
      </c>
      <c r="O37" s="12">
        <f>IF(K37&gt;=L37,1,0)</f>
        <v>0</v>
      </c>
      <c r="P37" s="13">
        <f t="shared" si="5"/>
        <v>0.5349814782122905</v>
      </c>
      <c r="Q37" s="14">
        <f t="shared" si="6"/>
        <v>0.7321595247763772</v>
      </c>
      <c r="R37" s="8">
        <f>IF(W36=1,R36*EXP(-dt/tau),IF(U36=1,IF(R36+didt*dt&gt;=0,R36+didt*dt,0),R36))</f>
        <v>41510</v>
      </c>
      <c r="S37" s="9">
        <f>S36+R36^2*dt</f>
        <v>957616846</v>
      </c>
      <c r="T37" s="9">
        <f t="shared" si="7"/>
        <v>1307934696.7349553</v>
      </c>
      <c r="U37" s="10">
        <f t="shared" si="12"/>
        <v>0</v>
      </c>
      <c r="V37" s="11">
        <f>IF(R37=Iflat,V36+dt,V36)</f>
        <v>0.46000000000000013</v>
      </c>
      <c r="W37" s="12">
        <f>IF(S37&gt;=T37,1,0)</f>
        <v>0</v>
      </c>
      <c r="X37" s="13">
        <f t="shared" si="8"/>
        <v>0.5349814782122905</v>
      </c>
      <c r="Y37" s="14">
        <f t="shared" si="9"/>
        <v>0.7321595247763772</v>
      </c>
    </row>
    <row r="38" spans="1:25" ht="12.75">
      <c r="A38" s="2">
        <f t="shared" si="10"/>
        <v>0.48000000000000015</v>
      </c>
      <c r="B38" s="8">
        <f>IF(G37=1,B37*EXP(-dt/tau),B37)</f>
        <v>41510</v>
      </c>
      <c r="C38" s="9">
        <f>C37+B37^2*dt</f>
        <v>992078448</v>
      </c>
      <c r="D38" s="9">
        <f t="shared" si="0"/>
        <v>1307934696.7349553</v>
      </c>
      <c r="E38" s="10">
        <f t="shared" si="1"/>
        <v>0</v>
      </c>
      <c r="F38" s="11">
        <f>IF(B38=Iflat,F37+dt,F37)</f>
        <v>0.48000000000000015</v>
      </c>
      <c r="G38" s="12">
        <f t="shared" si="11"/>
        <v>0</v>
      </c>
      <c r="H38" s="13">
        <f t="shared" si="2"/>
        <v>0.5542337698324022</v>
      </c>
      <c r="I38" s="14">
        <f t="shared" si="3"/>
        <v>0.758507630752943</v>
      </c>
      <c r="J38" s="8">
        <f>IF(O37=1,J37*EXP(-dt/tau),IF(M37=1,IF(J37+didt*dt&gt;=0,J37+didt*dt,0),J37))</f>
        <v>41510</v>
      </c>
      <c r="K38" s="9">
        <f>K37+J37^2*dt</f>
        <v>992078448</v>
      </c>
      <c r="L38" s="9">
        <f t="shared" si="4"/>
        <v>1307934696.7349553</v>
      </c>
      <c r="M38" s="10">
        <f t="shared" si="13"/>
        <v>0</v>
      </c>
      <c r="N38" s="11">
        <f>IF(J38=Iflat,N37+dt,N37)</f>
        <v>0.48000000000000015</v>
      </c>
      <c r="O38" s="12">
        <f>IF(K38&gt;=L38,1,0)</f>
        <v>0</v>
      </c>
      <c r="P38" s="13">
        <f t="shared" si="5"/>
        <v>0.5542337698324022</v>
      </c>
      <c r="Q38" s="14">
        <f t="shared" si="6"/>
        <v>0.758507630752943</v>
      </c>
      <c r="R38" s="8">
        <f>IF(W37=1,R37*EXP(-dt/tau),IF(U37=1,IF(R37+didt*dt&gt;=0,R37+didt*dt,0),R37))</f>
        <v>41510</v>
      </c>
      <c r="S38" s="9">
        <f>S37+R37^2*dt</f>
        <v>992078448</v>
      </c>
      <c r="T38" s="9">
        <f t="shared" si="7"/>
        <v>1307934696.7349553</v>
      </c>
      <c r="U38" s="10">
        <f t="shared" si="12"/>
        <v>0</v>
      </c>
      <c r="V38" s="11">
        <f>IF(R38=Iflat,V37+dt,V37)</f>
        <v>0.48000000000000015</v>
      </c>
      <c r="W38" s="12">
        <f>IF(S38&gt;=T38,1,0)</f>
        <v>0</v>
      </c>
      <c r="X38" s="13">
        <f t="shared" si="8"/>
        <v>0.5542337698324022</v>
      </c>
      <c r="Y38" s="14">
        <f t="shared" si="9"/>
        <v>0.758507630752943</v>
      </c>
    </row>
    <row r="39" spans="1:25" ht="12.75">
      <c r="A39" s="2">
        <f t="shared" si="10"/>
        <v>0.5000000000000001</v>
      </c>
      <c r="B39" s="8">
        <f>IF(G38=1,B38*EXP(-dt/tau),B38)</f>
        <v>41510</v>
      </c>
      <c r="C39" s="9">
        <f>C38+B38^2*dt</f>
        <v>1026540050</v>
      </c>
      <c r="D39" s="9">
        <f t="shared" si="0"/>
        <v>1307934696.7349553</v>
      </c>
      <c r="E39" s="10">
        <f t="shared" si="1"/>
        <v>0</v>
      </c>
      <c r="F39" s="11">
        <f>IF(B39=Iflat,F38+dt,F38)</f>
        <v>0.5000000000000001</v>
      </c>
      <c r="G39" s="12">
        <f t="shared" si="11"/>
        <v>0</v>
      </c>
      <c r="H39" s="13">
        <f t="shared" si="2"/>
        <v>0.573486061452514</v>
      </c>
      <c r="I39" s="14">
        <f t="shared" si="3"/>
        <v>0.7848557367295088</v>
      </c>
      <c r="J39" s="8">
        <f>IF(O38=1,J38*EXP(-dt/tau),IF(M38=1,IF(J38+didt*dt&gt;=0,J38+didt*dt,0),J38))</f>
        <v>41510</v>
      </c>
      <c r="K39" s="9">
        <f>K38+J38^2*dt</f>
        <v>1026540050</v>
      </c>
      <c r="L39" s="9">
        <f t="shared" si="4"/>
        <v>1307934696.7349553</v>
      </c>
      <c r="M39" s="10">
        <f t="shared" si="13"/>
        <v>0</v>
      </c>
      <c r="N39" s="11">
        <f>IF(J39=Iflat,N38+dt,N38)</f>
        <v>0.5000000000000001</v>
      </c>
      <c r="O39" s="12">
        <f>IF(K39&gt;=L39,1,0)</f>
        <v>0</v>
      </c>
      <c r="P39" s="13">
        <f t="shared" si="5"/>
        <v>0.573486061452514</v>
      </c>
      <c r="Q39" s="14">
        <f t="shared" si="6"/>
        <v>0.7848557367295088</v>
      </c>
      <c r="R39" s="8">
        <f>IF(W38=1,R38*EXP(-dt/tau),IF(U38=1,IF(R38+didt*dt&gt;=0,R38+didt*dt,0),R38))</f>
        <v>41510</v>
      </c>
      <c r="S39" s="9">
        <f>S38+R38^2*dt</f>
        <v>1026540050</v>
      </c>
      <c r="T39" s="9">
        <f t="shared" si="7"/>
        <v>1307934696.7349553</v>
      </c>
      <c r="U39" s="10">
        <f t="shared" si="12"/>
        <v>0</v>
      </c>
      <c r="V39" s="11">
        <f>IF(R39=Iflat,V38+dt,V38)</f>
        <v>0.5000000000000001</v>
      </c>
      <c r="W39" s="12">
        <f>IF(S39&gt;=T39,1,0)</f>
        <v>0</v>
      </c>
      <c r="X39" s="13">
        <f t="shared" si="8"/>
        <v>0.573486061452514</v>
      </c>
      <c r="Y39" s="14">
        <f t="shared" si="9"/>
        <v>0.7848557367295088</v>
      </c>
    </row>
    <row r="40" spans="1:25" ht="12.75">
      <c r="A40" s="2">
        <f t="shared" si="10"/>
        <v>0.5200000000000001</v>
      </c>
      <c r="B40" s="8">
        <f>IF(G39=1,B39*EXP(-dt/tau),B39)</f>
        <v>41510</v>
      </c>
      <c r="C40" s="9">
        <f>C39+B39^2*dt</f>
        <v>1061001652</v>
      </c>
      <c r="D40" s="9">
        <f t="shared" si="0"/>
        <v>1307934696.7349553</v>
      </c>
      <c r="E40" s="10">
        <f t="shared" si="1"/>
        <v>0</v>
      </c>
      <c r="F40" s="11">
        <f>IF(B40=Iflat,F39+dt,F39)</f>
        <v>0.5200000000000001</v>
      </c>
      <c r="G40" s="12">
        <f t="shared" si="11"/>
        <v>0</v>
      </c>
      <c r="H40" s="13">
        <f t="shared" si="2"/>
        <v>0.5927383530726257</v>
      </c>
      <c r="I40" s="14">
        <f t="shared" si="3"/>
        <v>0.8112038427060746</v>
      </c>
      <c r="J40" s="8">
        <f>IF(O39=1,J39*EXP(-dt/tau),IF(M39=1,IF(J39+didt*dt&gt;=0,J39+didt*dt,0),J39))</f>
        <v>41510</v>
      </c>
      <c r="K40" s="9">
        <f>K39+J39^2*dt</f>
        <v>1061001652</v>
      </c>
      <c r="L40" s="9">
        <f t="shared" si="4"/>
        <v>1307934696.7349553</v>
      </c>
      <c r="M40" s="10">
        <f t="shared" si="13"/>
        <v>0</v>
      </c>
      <c r="N40" s="11">
        <f>IF(J40=Iflat,N39+dt,N39)</f>
        <v>0.5200000000000001</v>
      </c>
      <c r="O40" s="12">
        <f>IF(K40&gt;=L40,1,0)</f>
        <v>0</v>
      </c>
      <c r="P40" s="13">
        <f t="shared" si="5"/>
        <v>0.5927383530726257</v>
      </c>
      <c r="Q40" s="14">
        <f t="shared" si="6"/>
        <v>0.8112038427060746</v>
      </c>
      <c r="R40" s="8">
        <f>IF(W39=1,R39*EXP(-dt/tau),IF(U39=1,IF(R39+didt*dt&gt;=0,R39+didt*dt,0),R39))</f>
        <v>41510</v>
      </c>
      <c r="S40" s="9">
        <f>S39+R39^2*dt</f>
        <v>1061001652</v>
      </c>
      <c r="T40" s="9">
        <f t="shared" si="7"/>
        <v>1307934696.7349553</v>
      </c>
      <c r="U40" s="10">
        <f t="shared" si="12"/>
        <v>0</v>
      </c>
      <c r="V40" s="11">
        <f>IF(R40=Iflat,V39+dt,V39)</f>
        <v>0.5200000000000001</v>
      </c>
      <c r="W40" s="12">
        <f>IF(S40&gt;=T40,1,0)</f>
        <v>0</v>
      </c>
      <c r="X40" s="13">
        <f t="shared" si="8"/>
        <v>0.5927383530726257</v>
      </c>
      <c r="Y40" s="14">
        <f t="shared" si="9"/>
        <v>0.8112038427060746</v>
      </c>
    </row>
    <row r="41" spans="1:25" ht="12.75">
      <c r="A41" s="2">
        <f t="shared" si="10"/>
        <v>0.5400000000000001</v>
      </c>
      <c r="B41" s="8">
        <f>IF(G40=1,B40*EXP(-dt/tau),B40)</f>
        <v>41510</v>
      </c>
      <c r="C41" s="9">
        <f>C40+B40^2*dt</f>
        <v>1095463254</v>
      </c>
      <c r="D41" s="9">
        <f t="shared" si="0"/>
        <v>1307934696.7349553</v>
      </c>
      <c r="E41" s="10">
        <f t="shared" si="1"/>
        <v>0</v>
      </c>
      <c r="F41" s="11">
        <f>IF(B41=Iflat,F40+dt,F40)</f>
        <v>0.5400000000000001</v>
      </c>
      <c r="G41" s="12">
        <f t="shared" si="11"/>
        <v>0</v>
      </c>
      <c r="H41" s="13">
        <f t="shared" si="2"/>
        <v>0.6119906446927375</v>
      </c>
      <c r="I41" s="14">
        <f t="shared" si="3"/>
        <v>0.8375519486826403</v>
      </c>
      <c r="J41" s="8">
        <f>IF(O40=1,J40*EXP(-dt/tau),IF(M40=1,IF(J40+didt*dt&gt;=0,J40+didt*dt,0),J40))</f>
        <v>41510</v>
      </c>
      <c r="K41" s="9">
        <f>K40+J40^2*dt</f>
        <v>1095463254</v>
      </c>
      <c r="L41" s="9">
        <f t="shared" si="4"/>
        <v>1307934696.7349553</v>
      </c>
      <c r="M41" s="10">
        <f t="shared" si="13"/>
        <v>0</v>
      </c>
      <c r="N41" s="11">
        <f>IF(J41=Iflat,N40+dt,N40)</f>
        <v>0.5400000000000001</v>
      </c>
      <c r="O41" s="12">
        <f>IF(K41&gt;=L41,1,0)</f>
        <v>0</v>
      </c>
      <c r="P41" s="13">
        <f t="shared" si="5"/>
        <v>0.6119906446927375</v>
      </c>
      <c r="Q41" s="14">
        <f t="shared" si="6"/>
        <v>0.8375519486826403</v>
      </c>
      <c r="R41" s="8">
        <f>IF(W40=1,R40*EXP(-dt/tau),IF(U40=1,IF(R40+didt*dt&gt;=0,R40+didt*dt,0),R40))</f>
        <v>41510</v>
      </c>
      <c r="S41" s="9">
        <f>S40+R40^2*dt</f>
        <v>1095463254</v>
      </c>
      <c r="T41" s="9">
        <f t="shared" si="7"/>
        <v>1307934696.7349553</v>
      </c>
      <c r="U41" s="10">
        <f t="shared" si="12"/>
        <v>0</v>
      </c>
      <c r="V41" s="11">
        <f>IF(R41=Iflat,V40+dt,V40)</f>
        <v>0.5400000000000001</v>
      </c>
      <c r="W41" s="12">
        <f>IF(S41&gt;=T41,1,0)</f>
        <v>0</v>
      </c>
      <c r="X41" s="13">
        <f t="shared" si="8"/>
        <v>0.6119906446927375</v>
      </c>
      <c r="Y41" s="14">
        <f t="shared" si="9"/>
        <v>0.8375519486826403</v>
      </c>
    </row>
    <row r="42" spans="1:25" ht="12.75">
      <c r="A42" s="2">
        <f t="shared" si="10"/>
        <v>0.5600000000000002</v>
      </c>
      <c r="B42" s="8">
        <f>IF(G41=1,B41*EXP(-dt/tau),B41)</f>
        <v>41510</v>
      </c>
      <c r="C42" s="9">
        <f>C41+B41^2*dt</f>
        <v>1129924856</v>
      </c>
      <c r="D42" s="9">
        <f t="shared" si="0"/>
        <v>1307934696.7349553</v>
      </c>
      <c r="E42" s="10">
        <f t="shared" si="1"/>
        <v>0</v>
      </c>
      <c r="F42" s="11">
        <f>IF(B42=Iflat,F41+dt,F41)</f>
        <v>0.5600000000000002</v>
      </c>
      <c r="G42" s="12">
        <f t="shared" si="11"/>
        <v>0</v>
      </c>
      <c r="H42" s="13">
        <f t="shared" si="2"/>
        <v>0.6312429363128491</v>
      </c>
      <c r="I42" s="14">
        <f t="shared" si="3"/>
        <v>0.863900054659206</v>
      </c>
      <c r="J42" s="8">
        <f>IF(O41=1,J41*EXP(-dt/tau),IF(M41=1,IF(J41+didt*dt&gt;=0,J41+didt*dt,0),J41))</f>
        <v>41510</v>
      </c>
      <c r="K42" s="9">
        <f>K41+J41^2*dt</f>
        <v>1129924856</v>
      </c>
      <c r="L42" s="9">
        <f t="shared" si="4"/>
        <v>1307934696.7349553</v>
      </c>
      <c r="M42" s="10">
        <f t="shared" si="13"/>
        <v>1</v>
      </c>
      <c r="N42" s="11">
        <f>IF(J42=Iflat,N41+dt,N41)</f>
        <v>0.5600000000000002</v>
      </c>
      <c r="O42" s="12">
        <f>IF(K42&gt;=L42,1,0)</f>
        <v>0</v>
      </c>
      <c r="P42" s="13">
        <f t="shared" si="5"/>
        <v>0.6312429363128491</v>
      </c>
      <c r="Q42" s="14">
        <f t="shared" si="6"/>
        <v>0.863900054659206</v>
      </c>
      <c r="R42" s="8">
        <f>IF(W41=1,R41*EXP(-dt/tau),IF(U41=1,IF(R41+didt*dt&gt;=0,R41+didt*dt,0),R41))</f>
        <v>41510</v>
      </c>
      <c r="S42" s="9">
        <f>S41+R41^2*dt</f>
        <v>1129924856</v>
      </c>
      <c r="T42" s="9">
        <f t="shared" si="7"/>
        <v>1307934696.7349553</v>
      </c>
      <c r="U42" s="10">
        <f t="shared" si="12"/>
        <v>0</v>
      </c>
      <c r="V42" s="11">
        <f>IF(R42=Iflat,V41+dt,V41)</f>
        <v>0.5600000000000002</v>
      </c>
      <c r="W42" s="12">
        <f>IF(S42&gt;=T42,1,0)</f>
        <v>0</v>
      </c>
      <c r="X42" s="13">
        <f t="shared" si="8"/>
        <v>0.6312429363128491</v>
      </c>
      <c r="Y42" s="14">
        <f t="shared" si="9"/>
        <v>0.863900054659206</v>
      </c>
    </row>
    <row r="43" spans="1:25" ht="12.75">
      <c r="A43" s="2">
        <f t="shared" si="10"/>
        <v>0.5800000000000002</v>
      </c>
      <c r="B43" s="8">
        <f>IF(G42=1,B42*EXP(-dt/tau),B42)</f>
        <v>41510</v>
      </c>
      <c r="C43" s="9">
        <f>C42+B42^2*dt</f>
        <v>1164386458</v>
      </c>
      <c r="D43" s="9">
        <f t="shared" si="0"/>
        <v>1307934696.7349553</v>
      </c>
      <c r="E43" s="10">
        <f t="shared" si="1"/>
        <v>0</v>
      </c>
      <c r="F43" s="11">
        <f>IF(B43=Iflat,F42+dt,F42)</f>
        <v>0.5800000000000002</v>
      </c>
      <c r="G43" s="12">
        <f t="shared" si="11"/>
        <v>0</v>
      </c>
      <c r="H43" s="13">
        <f t="shared" si="2"/>
        <v>0.6504952279329609</v>
      </c>
      <c r="I43" s="14">
        <f t="shared" si="3"/>
        <v>0.8902481606357718</v>
      </c>
      <c r="J43" s="8">
        <f>IF(O42=1,J42*EXP(-dt/tau),IF(M42=1,IF(J42+didt*dt&gt;=0,J42+didt*dt,0),J42))</f>
        <v>38450.59038901602</v>
      </c>
      <c r="K43" s="9">
        <f>K42+J42^2*dt</f>
        <v>1164386458</v>
      </c>
      <c r="L43" s="9">
        <f t="shared" si="4"/>
        <v>1307934696.7349553</v>
      </c>
      <c r="M43" s="10">
        <f t="shared" si="13"/>
        <v>1</v>
      </c>
      <c r="N43" s="11">
        <f>IF(J43=Iflat,N42+dt,N42)</f>
        <v>0.5600000000000002</v>
      </c>
      <c r="O43" s="12">
        <v>0</v>
      </c>
      <c r="P43" s="13">
        <f t="shared" si="5"/>
        <v>0.6504952279329609</v>
      </c>
      <c r="Q43" s="14">
        <f t="shared" si="6"/>
        <v>0.8902481606357718</v>
      </c>
      <c r="R43" s="8">
        <f>IF(W42=1,R42*EXP(-dt/tau),IF(U42=1,IF(R42+didt*dt&gt;=0,R42+didt*dt,0),R42))</f>
        <v>41510</v>
      </c>
      <c r="S43" s="9">
        <f>S42+R42^2*dt</f>
        <v>1164386458</v>
      </c>
      <c r="T43" s="9">
        <f t="shared" si="7"/>
        <v>1307934696.7349553</v>
      </c>
      <c r="U43" s="10">
        <f t="shared" si="12"/>
        <v>0</v>
      </c>
      <c r="V43" s="11">
        <f>IF(R43=Iflat,V42+dt,V42)</f>
        <v>0.5800000000000002</v>
      </c>
      <c r="W43" s="12">
        <v>0</v>
      </c>
      <c r="X43" s="13">
        <f t="shared" si="8"/>
        <v>0.6504952279329609</v>
      </c>
      <c r="Y43" s="14">
        <f t="shared" si="9"/>
        <v>0.8902481606357718</v>
      </c>
    </row>
    <row r="44" spans="1:25" ht="12.75">
      <c r="A44" s="2">
        <f t="shared" si="10"/>
        <v>0.6000000000000002</v>
      </c>
      <c r="B44" s="8">
        <f>IF(G43=1,B43*EXP(-dt/tau),B43)</f>
        <v>41510</v>
      </c>
      <c r="C44" s="9">
        <f>C43+B43^2*dt</f>
        <v>1198848060</v>
      </c>
      <c r="D44" s="9">
        <f t="shared" si="0"/>
        <v>1307934696.7349553</v>
      </c>
      <c r="E44" s="10">
        <f t="shared" si="1"/>
        <v>0</v>
      </c>
      <c r="F44" s="11">
        <f>IF(B44=Iflat,F43+dt,F43)</f>
        <v>0.6000000000000002</v>
      </c>
      <c r="G44" s="12">
        <f t="shared" si="11"/>
        <v>0</v>
      </c>
      <c r="H44" s="13">
        <f t="shared" si="2"/>
        <v>0.6697475195530727</v>
      </c>
      <c r="I44" s="14">
        <f t="shared" si="3"/>
        <v>0.9165962666123376</v>
      </c>
      <c r="J44" s="8">
        <f>IF(O43=1,J43*EXP(-dt/tau),IF(M43=1,IF(J43+didt*dt&gt;=0,J43+didt*dt,0),J43))</f>
        <v>35391.18077803204</v>
      </c>
      <c r="K44" s="9">
        <f>K43+J43^2*dt</f>
        <v>1193955416.0252779</v>
      </c>
      <c r="L44" s="9">
        <f t="shared" si="4"/>
        <v>1307934696.7349553</v>
      </c>
      <c r="M44" s="10">
        <f t="shared" si="13"/>
        <v>1</v>
      </c>
      <c r="N44" s="11">
        <f>IF(J44=Iflat,N43+dt,N43)</f>
        <v>0.5600000000000002</v>
      </c>
      <c r="O44" s="12">
        <v>0</v>
      </c>
      <c r="P44" s="13">
        <f t="shared" si="5"/>
        <v>0.6670141988968032</v>
      </c>
      <c r="Q44" s="14">
        <f t="shared" si="6"/>
        <v>0.9128555263544823</v>
      </c>
      <c r="R44" s="8">
        <f>IF(W43=1,R43*EXP(-dt/tau),IF(U43=1,IF(R43+didt*dt&gt;=0,R43+didt*dt,0),R43))</f>
        <v>41510</v>
      </c>
      <c r="S44" s="9">
        <f>S43+R43^2*dt</f>
        <v>1198848060</v>
      </c>
      <c r="T44" s="9">
        <f t="shared" si="7"/>
        <v>1307934696.7349553</v>
      </c>
      <c r="U44" s="10">
        <f t="shared" si="12"/>
        <v>0</v>
      </c>
      <c r="V44" s="11">
        <f>IF(R44=Iflat,V43+dt,V43)</f>
        <v>0.6000000000000002</v>
      </c>
      <c r="W44" s="12">
        <v>0</v>
      </c>
      <c r="X44" s="13">
        <f t="shared" si="8"/>
        <v>0.6697475195530727</v>
      </c>
      <c r="Y44" s="14">
        <f t="shared" si="9"/>
        <v>0.9165962666123376</v>
      </c>
    </row>
    <row r="45" spans="1:25" ht="12.75">
      <c r="A45" s="2">
        <f t="shared" si="10"/>
        <v>0.6200000000000002</v>
      </c>
      <c r="B45" s="8">
        <f>IF(G44=1,B44*EXP(-dt/tau),B44)</f>
        <v>41510</v>
      </c>
      <c r="C45" s="9">
        <f>C44+B44^2*dt</f>
        <v>1233309662</v>
      </c>
      <c r="D45" s="9">
        <f t="shared" si="0"/>
        <v>1307934696.7349553</v>
      </c>
      <c r="E45" s="10">
        <f t="shared" si="1"/>
        <v>0</v>
      </c>
      <c r="F45" s="11">
        <f>IF(B45=Iflat,F44+dt,F44)</f>
        <v>0.6200000000000002</v>
      </c>
      <c r="G45" s="12">
        <f t="shared" si="11"/>
        <v>0</v>
      </c>
      <c r="H45" s="13">
        <f t="shared" si="2"/>
        <v>0.6889998111731843</v>
      </c>
      <c r="I45" s="14">
        <f t="shared" si="3"/>
        <v>0.9429443725889033</v>
      </c>
      <c r="J45" s="8">
        <f>IF(O44=1,J44*EXP(-dt/tau),IF(M44=1,IF(J44+didt*dt&gt;=0,J44+didt*dt,0),J44))</f>
        <v>32331.771167048057</v>
      </c>
      <c r="K45" s="9">
        <f>K44+J44^2*dt</f>
        <v>1219006129.5625448</v>
      </c>
      <c r="L45" s="9">
        <f t="shared" si="4"/>
        <v>1307934696.7349553</v>
      </c>
      <c r="M45" s="10">
        <f t="shared" si="13"/>
        <v>1</v>
      </c>
      <c r="N45" s="11">
        <f>IF(J45=Iflat,N44+dt,N44)</f>
        <v>0.5600000000000002</v>
      </c>
      <c r="O45" s="12">
        <v>0</v>
      </c>
      <c r="P45" s="13">
        <f t="shared" si="5"/>
        <v>0.681009010928796</v>
      </c>
      <c r="Q45" s="14">
        <f t="shared" si="6"/>
        <v>0.9320084042464765</v>
      </c>
      <c r="R45" s="8">
        <f>IF(W44=1,R44*EXP(-dt/tau),IF(U44=1,IF(R44+didt*dt&gt;=0,R44+didt*dt,0),R44))</f>
        <v>41510</v>
      </c>
      <c r="S45" s="9">
        <f>S44+R44^2*dt</f>
        <v>1233309662</v>
      </c>
      <c r="T45" s="9">
        <f t="shared" si="7"/>
        <v>1307934696.7349553</v>
      </c>
      <c r="U45" s="10">
        <f t="shared" si="12"/>
        <v>0</v>
      </c>
      <c r="V45" s="11">
        <f>IF(R45=Iflat,V44+dt,V44)</f>
        <v>0.6200000000000002</v>
      </c>
      <c r="W45" s="12">
        <v>0</v>
      </c>
      <c r="X45" s="13">
        <f t="shared" si="8"/>
        <v>0.6889998111731843</v>
      </c>
      <c r="Y45" s="14">
        <f t="shared" si="9"/>
        <v>0.9429443725889033</v>
      </c>
    </row>
    <row r="46" spans="1:25" ht="12.75">
      <c r="A46" s="2">
        <f t="shared" si="10"/>
        <v>0.6400000000000002</v>
      </c>
      <c r="B46" s="8">
        <f>IF(G45=1,B45*EXP(-dt/tau),B45)</f>
        <v>41510</v>
      </c>
      <c r="C46" s="9">
        <f>C45+B45^2*dt</f>
        <v>1267771264</v>
      </c>
      <c r="D46" s="9">
        <f t="shared" si="0"/>
        <v>1307934696.7349553</v>
      </c>
      <c r="E46" s="10">
        <f t="shared" si="1"/>
        <v>0</v>
      </c>
      <c r="F46" s="11">
        <f>IF(B46=Iflat,F45+dt,F45)</f>
        <v>0.6400000000000002</v>
      </c>
      <c r="G46" s="12">
        <f t="shared" si="11"/>
        <v>0</v>
      </c>
      <c r="H46" s="13">
        <f t="shared" si="2"/>
        <v>0.7082521027932961</v>
      </c>
      <c r="I46" s="14">
        <f t="shared" si="3"/>
        <v>0.9692924785654691</v>
      </c>
      <c r="J46" s="8">
        <f>IF(O45=1,J45*EXP(-dt/tau),IF(M45=1,IF(J45+didt*dt&gt;=0,J45+didt*dt,0),J45))</f>
        <v>29272.361556064076</v>
      </c>
      <c r="K46" s="9">
        <f>K45+J45^2*dt</f>
        <v>1239912998.098512</v>
      </c>
      <c r="L46" s="9">
        <f t="shared" si="4"/>
        <v>1307934696.7349553</v>
      </c>
      <c r="M46" s="10">
        <f t="shared" si="13"/>
        <v>1</v>
      </c>
      <c r="N46" s="11">
        <f>IF(J46=Iflat,N45+dt,N45)</f>
        <v>0.5600000000000002</v>
      </c>
      <c r="O46" s="12">
        <v>0</v>
      </c>
      <c r="P46" s="13">
        <f t="shared" si="5"/>
        <v>0.6926888257533587</v>
      </c>
      <c r="Q46" s="14">
        <f t="shared" si="6"/>
        <v>0.9479930467428929</v>
      </c>
      <c r="R46" s="8">
        <f>IF(W45=1,R45*EXP(-dt/tau),IF(U45=1,IF(R45+didt*dt&gt;=0,R45+didt*dt,0),R45))</f>
        <v>41510</v>
      </c>
      <c r="S46" s="9">
        <f>S45+R45^2*dt</f>
        <v>1267771264</v>
      </c>
      <c r="T46" s="9">
        <f t="shared" si="7"/>
        <v>1307934696.7349553</v>
      </c>
      <c r="U46" s="10">
        <f t="shared" si="12"/>
        <v>0</v>
      </c>
      <c r="V46" s="11">
        <f>IF(R46=Iflat,V45+dt,V45)</f>
        <v>0.6400000000000002</v>
      </c>
      <c r="W46" s="12">
        <v>0</v>
      </c>
      <c r="X46" s="13">
        <f t="shared" si="8"/>
        <v>0.7082521027932961</v>
      </c>
      <c r="Y46" s="14">
        <f t="shared" si="9"/>
        <v>0.9692924785654691</v>
      </c>
    </row>
    <row r="47" spans="1:25" ht="12.75">
      <c r="A47" s="2">
        <f t="shared" si="10"/>
        <v>0.6600000000000003</v>
      </c>
      <c r="B47" s="8">
        <f>IF(G46=1,B46*EXP(-dt/tau),B46)</f>
        <v>41510</v>
      </c>
      <c r="C47" s="9">
        <f>C46+B46^2*dt</f>
        <v>1302232866</v>
      </c>
      <c r="D47" s="9">
        <f t="shared" si="0"/>
        <v>1307934696.7349553</v>
      </c>
      <c r="E47" s="10">
        <f t="shared" si="1"/>
        <v>0</v>
      </c>
      <c r="F47" s="11">
        <f>IF(B47=Iflat,F46+dt,F46)</f>
        <v>0.6600000000000003</v>
      </c>
      <c r="G47" s="12">
        <f t="shared" si="11"/>
        <v>0</v>
      </c>
      <c r="H47" s="13">
        <f t="shared" si="2"/>
        <v>0.7275043944134079</v>
      </c>
      <c r="I47" s="14">
        <f t="shared" si="3"/>
        <v>0.9956405845420349</v>
      </c>
      <c r="J47" s="8">
        <f>IF(O46=1,J46*EXP(-dt/tau),IF(M46=1,IF(J46+didt*dt&gt;=0,J46+didt*dt,0),J46))</f>
        <v>26212.951945080094</v>
      </c>
      <c r="K47" s="9">
        <f>K46+J46^2*dt</f>
        <v>1257050421.1198907</v>
      </c>
      <c r="L47" s="9">
        <f t="shared" si="4"/>
        <v>1307934696.7349553</v>
      </c>
      <c r="M47" s="10">
        <f t="shared" si="13"/>
        <v>1</v>
      </c>
      <c r="N47" s="11">
        <f>IF(J47=Iflat,N46+dt,N46)</f>
        <v>0.5600000000000002</v>
      </c>
      <c r="O47" s="12">
        <v>0</v>
      </c>
      <c r="P47" s="13">
        <f t="shared" si="5"/>
        <v>0.702262805094911</v>
      </c>
      <c r="Q47" s="14">
        <f t="shared" si="6"/>
        <v>0.9610957062748707</v>
      </c>
      <c r="R47" s="8">
        <f>IF(W46=1,R46*EXP(-dt/tau),IF(U46=1,IF(R46+didt*dt&gt;=0,R46+didt*dt,0),R46))</f>
        <v>41510</v>
      </c>
      <c r="S47" s="9">
        <f>S46+R46^2*dt</f>
        <v>1302232866</v>
      </c>
      <c r="T47" s="9">
        <f t="shared" si="7"/>
        <v>1307934696.7349553</v>
      </c>
      <c r="U47" s="10">
        <f t="shared" si="12"/>
        <v>0</v>
      </c>
      <c r="V47" s="11">
        <f>IF(R47=Iflat,V46+dt,V46)</f>
        <v>0.6600000000000003</v>
      </c>
      <c r="W47" s="12">
        <v>0</v>
      </c>
      <c r="X47" s="13">
        <f t="shared" si="8"/>
        <v>0.7275043944134079</v>
      </c>
      <c r="Y47" s="14">
        <f t="shared" si="9"/>
        <v>0.9956405845420349</v>
      </c>
    </row>
    <row r="48" spans="1:25" ht="12.75">
      <c r="A48" s="2">
        <f t="shared" si="10"/>
        <v>0.6800000000000003</v>
      </c>
      <c r="B48" s="8">
        <f>IF(G47=1,B47*EXP(-dt/tau),B47)</f>
        <v>41510</v>
      </c>
      <c r="C48" s="9">
        <f>C47+B47^2*dt</f>
        <v>1336694468</v>
      </c>
      <c r="D48" s="9">
        <f t="shared" si="0"/>
        <v>1307934696.7349553</v>
      </c>
      <c r="E48" s="10">
        <f t="shared" si="1"/>
        <v>1</v>
      </c>
      <c r="F48" s="11">
        <f>IF(B48=Iflat,F47+dt,F47)</f>
        <v>0.6800000000000003</v>
      </c>
      <c r="G48" s="12">
        <f t="shared" si="11"/>
        <v>1</v>
      </c>
      <c r="H48" s="13">
        <f t="shared" si="2"/>
        <v>0.7467566860335195</v>
      </c>
      <c r="I48" s="14">
        <f t="shared" si="3"/>
        <v>1.0219886905186006</v>
      </c>
      <c r="J48" s="8">
        <f>IF(O47=1,J47*EXP(-dt/tau),IF(M47=1,IF(J47+didt*dt&gt;=0,J47+didt*dt,0),J47))</f>
        <v>23153.542334096113</v>
      </c>
      <c r="K48" s="9">
        <f>K47+J47^2*dt</f>
        <v>1270792798.1133924</v>
      </c>
      <c r="L48" s="9">
        <f t="shared" si="4"/>
        <v>1307934696.7349553</v>
      </c>
      <c r="M48" s="10">
        <f t="shared" si="13"/>
        <v>1</v>
      </c>
      <c r="N48" s="11">
        <f>IF(J48=Iflat,N47+dt,N47)</f>
        <v>0.5600000000000002</v>
      </c>
      <c r="O48" s="12">
        <v>0</v>
      </c>
      <c r="P48" s="13">
        <f t="shared" si="5"/>
        <v>0.7099401106778728</v>
      </c>
      <c r="Q48" s="14">
        <f t="shared" si="6"/>
        <v>0.9716026352735487</v>
      </c>
      <c r="R48" s="8">
        <f>IF(W47=1,R47*EXP(-dt/tau),IF(U47=1,IF(R47+didt*dt&gt;=0,R47+didt*dt,0),R47))</f>
        <v>41510</v>
      </c>
      <c r="S48" s="9">
        <f>S47+R47^2*dt</f>
        <v>1336694468</v>
      </c>
      <c r="T48" s="9">
        <f t="shared" si="7"/>
        <v>1307934696.7349553</v>
      </c>
      <c r="U48" s="10">
        <f t="shared" si="12"/>
        <v>1</v>
      </c>
      <c r="V48" s="11">
        <f>IF(R48=Iflat,V47+dt,V47)</f>
        <v>0.6800000000000003</v>
      </c>
      <c r="W48" s="12">
        <v>0</v>
      </c>
      <c r="X48" s="13">
        <f t="shared" si="8"/>
        <v>0.7467566860335195</v>
      </c>
      <c r="Y48" s="14">
        <f t="shared" si="9"/>
        <v>1.0219886905186006</v>
      </c>
    </row>
    <row r="49" spans="1:25" ht="12.75">
      <c r="A49" s="2">
        <f t="shared" si="10"/>
        <v>0.7000000000000003</v>
      </c>
      <c r="B49" s="8">
        <f>IF(G48=1,B48*EXP(-dt/tau),B48)</f>
        <v>40052.482434274796</v>
      </c>
      <c r="C49" s="9">
        <f>C48+B48^2*dt</f>
        <v>1371156070</v>
      </c>
      <c r="D49" s="9">
        <f t="shared" si="0"/>
        <v>1307934696.7349553</v>
      </c>
      <c r="E49" s="10">
        <f t="shared" si="1"/>
        <v>1</v>
      </c>
      <c r="F49" s="11">
        <f>IF(B49=Iflat,F48+dt,F48)</f>
        <v>0.6800000000000003</v>
      </c>
      <c r="G49" s="12">
        <f t="shared" si="11"/>
        <v>1</v>
      </c>
      <c r="H49" s="13">
        <f t="shared" si="2"/>
        <v>0.7660089776536313</v>
      </c>
      <c r="I49" s="14">
        <f t="shared" si="3"/>
        <v>1.0483367964951664</v>
      </c>
      <c r="J49" s="8">
        <f>IF(O48=1,J48*EXP(-dt/tau),IF(M48=1,IF(J48+didt*dt&gt;=0,J48+didt*dt,0),J48))</f>
        <v>20094.132723112132</v>
      </c>
      <c r="K49" s="9">
        <f>K48+J48^2*dt</f>
        <v>1281514528.565728</v>
      </c>
      <c r="L49" s="9">
        <f t="shared" si="4"/>
        <v>1307934696.7349553</v>
      </c>
      <c r="M49" s="10">
        <f t="shared" si="13"/>
        <v>1</v>
      </c>
      <c r="N49" s="11">
        <f>IF(J49=Iflat,N48+dt,N48)</f>
        <v>0.5600000000000002</v>
      </c>
      <c r="O49" s="12">
        <v>0</v>
      </c>
      <c r="P49" s="13">
        <f t="shared" si="5"/>
        <v>0.7159299042266637</v>
      </c>
      <c r="Q49" s="14">
        <f t="shared" si="6"/>
        <v>0.9798000861700656</v>
      </c>
      <c r="R49" s="8">
        <f>IF(W48=1,R48*EXP(-dt/tau),IF(U48=1,IF(R48+didt*dt&gt;=0,R48+didt*dt,0),R48))</f>
        <v>38450.59038901602</v>
      </c>
      <c r="S49" s="9">
        <f>S48+R48^2*dt</f>
        <v>1371156070</v>
      </c>
      <c r="T49" s="9">
        <f t="shared" si="7"/>
        <v>1376375331.0804608</v>
      </c>
      <c r="U49" s="10">
        <f t="shared" si="12"/>
        <v>1</v>
      </c>
      <c r="V49" s="11">
        <f>IF(R49=Iflat,V48+dt,V48)</f>
        <v>0.6800000000000003</v>
      </c>
      <c r="W49" s="12">
        <v>0</v>
      </c>
      <c r="X49" s="13">
        <f t="shared" si="8"/>
        <v>0.7660089776536313</v>
      </c>
      <c r="Y49" s="14">
        <f t="shared" si="9"/>
        <v>1.0483367964951664</v>
      </c>
    </row>
    <row r="50" spans="1:25" ht="12.75">
      <c r="A50" s="2">
        <f t="shared" si="10"/>
        <v>0.7200000000000003</v>
      </c>
      <c r="B50" s="8">
        <f>IF(G49=1,B49*EXP(-dt/tau),B49)</f>
        <v>38646.14187299184</v>
      </c>
      <c r="C50" s="9">
        <f>C49+B49^2*dt</f>
        <v>1403240096.9829578</v>
      </c>
      <c r="D50" s="9">
        <f t="shared" si="0"/>
        <v>1307934696.7349553</v>
      </c>
      <c r="E50" s="10">
        <f t="shared" si="1"/>
        <v>1</v>
      </c>
      <c r="F50" s="11">
        <f>IF(B50=Iflat,F49+dt,F49)</f>
        <v>0.6800000000000003</v>
      </c>
      <c r="G50" s="12">
        <f t="shared" si="11"/>
        <v>1</v>
      </c>
      <c r="H50" s="13">
        <f t="shared" si="2"/>
        <v>0.7839330150742782</v>
      </c>
      <c r="I50" s="14">
        <f t="shared" si="3"/>
        <v>1.0728670938128004</v>
      </c>
      <c r="J50" s="8">
        <f>IF(O49=1,J49*EXP(-dt/tau),IF(M49=1,IF(J49+didt*dt&gt;=0,J49+didt*dt,0),J49))</f>
        <v>17034.72311212815</v>
      </c>
      <c r="K50" s="9">
        <f>K49+J49^2*dt</f>
        <v>1289590011.963609</v>
      </c>
      <c r="L50" s="9">
        <f t="shared" si="4"/>
        <v>1307934696.7349553</v>
      </c>
      <c r="M50" s="10">
        <f t="shared" si="13"/>
        <v>1</v>
      </c>
      <c r="N50" s="11">
        <f>IF(J50=Iflat,N49+dt,N49)</f>
        <v>0.5600000000000002</v>
      </c>
      <c r="O50" s="12">
        <v>0</v>
      </c>
      <c r="P50" s="13">
        <f t="shared" si="5"/>
        <v>0.7204413474657033</v>
      </c>
      <c r="Q50" s="14">
        <f t="shared" si="6"/>
        <v>0.9859743113955606</v>
      </c>
      <c r="R50" s="8">
        <f>IF(W49=1,R49*EXP(-dt/tau),IF(U49=1,IF(R49+didt*dt&gt;=0,R49+didt*dt,0),R49))</f>
        <v>35391.18077803204</v>
      </c>
      <c r="S50" s="9">
        <f>S49+R49^2*dt</f>
        <v>1400725028.0252779</v>
      </c>
      <c r="T50" s="9">
        <f t="shared" si="7"/>
        <v>1439578687.0747237</v>
      </c>
      <c r="U50" s="10">
        <f t="shared" si="12"/>
        <v>1</v>
      </c>
      <c r="V50" s="11">
        <f>IF(R50=Iflat,V49+dt,V49)</f>
        <v>0.6800000000000003</v>
      </c>
      <c r="W50" s="12">
        <v>0</v>
      </c>
      <c r="X50" s="13">
        <f t="shared" si="8"/>
        <v>0.7825279486174737</v>
      </c>
      <c r="Y50" s="14">
        <f t="shared" si="9"/>
        <v>1.070944162213877</v>
      </c>
    </row>
    <row r="51" spans="1:25" ht="12.75">
      <c r="A51" s="2">
        <f t="shared" si="10"/>
        <v>0.7400000000000003</v>
      </c>
      <c r="B51" s="15">
        <f>IF(G50=1,B50*EXP(-dt/tau),B50)</f>
        <v>37289.18136642971</v>
      </c>
      <c r="C51" s="9">
        <f>C50+B50^2*dt</f>
        <v>1433110582.616306</v>
      </c>
      <c r="D51" s="9">
        <f t="shared" si="0"/>
        <v>1307934696.7349553</v>
      </c>
      <c r="E51" s="10">
        <f t="shared" si="1"/>
        <v>1</v>
      </c>
      <c r="F51" s="11">
        <f>IF(B51=Iflat,F50+dt,F50)</f>
        <v>0.6800000000000003</v>
      </c>
      <c r="G51" s="12">
        <f t="shared" si="11"/>
        <v>1</v>
      </c>
      <c r="H51" s="13">
        <f t="shared" si="2"/>
        <v>0.8006204372158134</v>
      </c>
      <c r="I51" s="14">
        <f t="shared" si="3"/>
        <v>1.0957049967355648</v>
      </c>
      <c r="J51" s="8">
        <f>IF(O50=1,J50*EXP(-dt/tau),IF(M50=1,IF(J50+didt*dt&gt;=0,J50+didt*dt,0),J50))</f>
        <v>13975.31350114417</v>
      </c>
      <c r="K51" s="9">
        <f>K50+J50^2*dt</f>
        <v>1295393647.7937465</v>
      </c>
      <c r="L51" s="9">
        <f t="shared" si="4"/>
        <v>1307934696.7349553</v>
      </c>
      <c r="M51" s="10">
        <f t="shared" si="13"/>
        <v>1</v>
      </c>
      <c r="N51" s="11">
        <f>IF(J51=Iflat,N50+dt,N50)</f>
        <v>0.5600000000000002</v>
      </c>
      <c r="O51" s="12">
        <v>0</v>
      </c>
      <c r="P51" s="13">
        <f t="shared" si="5"/>
        <v>0.7236836021194114</v>
      </c>
      <c r="Q51" s="14">
        <f t="shared" si="6"/>
        <v>0.9904115633811722</v>
      </c>
      <c r="R51" s="8">
        <f>IF(W50=1,R50*EXP(-dt/tau),IF(U50=1,IF(R50+didt*dt&gt;=0,R50+didt*dt,0),R50))</f>
        <v>32331.771167048057</v>
      </c>
      <c r="S51" s="9">
        <f>S50+R50^2*dt</f>
        <v>1425775741.5625448</v>
      </c>
      <c r="T51" s="9">
        <f t="shared" si="7"/>
        <v>1497544764.7177444</v>
      </c>
      <c r="U51" s="10">
        <f t="shared" si="12"/>
        <v>1</v>
      </c>
      <c r="V51" s="11">
        <f>IF(R51=Iflat,V50+dt,V50)</f>
        <v>0.6800000000000003</v>
      </c>
      <c r="W51" s="12">
        <v>0</v>
      </c>
      <c r="X51" s="13">
        <f t="shared" si="8"/>
        <v>0.7965227606494664</v>
      </c>
      <c r="Y51" s="14">
        <f t="shared" si="9"/>
        <v>1.090097040105871</v>
      </c>
    </row>
    <row r="52" spans="1:25" ht="12.75">
      <c r="A52" s="2">
        <f aca="true" t="shared" si="14" ref="A52:A66">A51+dt</f>
        <v>0.7600000000000003</v>
      </c>
      <c r="B52" s="15">
        <f>IF(G51=1,B51*EXP(-dt/tau),B51)</f>
        <v>35979.86706016413</v>
      </c>
      <c r="C52" s="9">
        <f>C51+B51^2*dt</f>
        <v>1460920243.5558758</v>
      </c>
      <c r="D52" s="9">
        <f t="shared" si="0"/>
        <v>1307934696.7349553</v>
      </c>
      <c r="E52" s="10">
        <f t="shared" si="1"/>
        <v>1</v>
      </c>
      <c r="F52" s="11">
        <f>IF(B52=Iflat,F51+dt,F51)</f>
        <v>0.6800000000000003</v>
      </c>
      <c r="G52" s="12">
        <f aca="true" t="shared" si="15" ref="G52:G66">IF(C52&gt;=D52,1,0)</f>
        <v>1</v>
      </c>
      <c r="H52" s="13">
        <f aca="true" t="shared" si="16" ref="H52:H66">C52/I2Tmax</f>
        <v>0.8161565606457406</v>
      </c>
      <c r="I52" s="14">
        <f aca="true" t="shared" si="17" ref="I52:I66">C52/I2TTrip</f>
        <v>1.1169672669459905</v>
      </c>
      <c r="J52" s="8">
        <f>IF(O51=1,J51*EXP(-dt/tau),IF(M51=1,IF(J51+didt*dt&gt;=0,J51+didt*dt,0),J51))</f>
        <v>10915.903890160189</v>
      </c>
      <c r="K52" s="9">
        <f>K51+J51^2*dt</f>
        <v>1299299835.5428517</v>
      </c>
      <c r="L52" s="9">
        <f t="shared" si="4"/>
        <v>1307934696.7349553</v>
      </c>
      <c r="M52" s="10">
        <f t="shared" si="13"/>
        <v>1</v>
      </c>
      <c r="N52" s="11">
        <f>IF(J52=Iflat,N51+dt,N51)</f>
        <v>0.5600000000000002</v>
      </c>
      <c r="O52" s="12">
        <v>0</v>
      </c>
      <c r="P52" s="13">
        <f t="shared" si="5"/>
        <v>0.7258658299122076</v>
      </c>
      <c r="Q52" s="14">
        <f t="shared" si="6"/>
        <v>0.9933980945580394</v>
      </c>
      <c r="R52" s="8">
        <f>IF(W51=1,R51*EXP(-dt/tau),IF(U51=1,IF(R51+didt*dt&gt;=0,R51+didt*dt,0),R51))</f>
        <v>29272.361556064076</v>
      </c>
      <c r="S52" s="9">
        <f>S51+R51^2*dt</f>
        <v>1446682610.098512</v>
      </c>
      <c r="T52" s="9">
        <f t="shared" si="7"/>
        <v>1550273564.0095224</v>
      </c>
      <c r="U52" s="10">
        <f t="shared" si="12"/>
        <v>1</v>
      </c>
      <c r="V52" s="11">
        <f>IF(R52=Iflat,V51+dt,V51)</f>
        <v>0.6800000000000003</v>
      </c>
      <c r="W52" s="12">
        <v>0</v>
      </c>
      <c r="X52" s="13">
        <f t="shared" si="8"/>
        <v>0.808202575474029</v>
      </c>
      <c r="Y52" s="14">
        <f t="shared" si="9"/>
        <v>1.1060816826022875</v>
      </c>
    </row>
    <row r="53" spans="1:25" ht="12.75">
      <c r="A53" s="2">
        <f t="shared" si="14"/>
        <v>0.7800000000000004</v>
      </c>
      <c r="B53" s="15">
        <f>IF(G52=1,B52*EXP(-dt/tau),B52)</f>
        <v>34716.52597963782</v>
      </c>
      <c r="C53" s="9">
        <f>C52+B52^2*dt</f>
        <v>1486811260.2292175</v>
      </c>
      <c r="D53" s="9">
        <f t="shared" si="0"/>
        <v>1307934696.7349553</v>
      </c>
      <c r="E53" s="10">
        <f t="shared" si="1"/>
        <v>1</v>
      </c>
      <c r="F53" s="11">
        <f>IF(B53=Iflat,F52+dt,F52)</f>
        <v>0.6800000000000003</v>
      </c>
      <c r="G53" s="12">
        <f t="shared" si="15"/>
        <v>1</v>
      </c>
      <c r="H53" s="13">
        <f t="shared" si="16"/>
        <v>0.8306208157705126</v>
      </c>
      <c r="I53" s="14">
        <f t="shared" si="17"/>
        <v>1.1367626105040245</v>
      </c>
      <c r="J53" s="8">
        <f>IF(O52=1,J52*EXP(-dt/tau),IF(M52=1,IF(J52+didt*dt&gt;=0,J52+didt*dt,0),J52))</f>
        <v>7856.494279176207</v>
      </c>
      <c r="K53" s="9">
        <f>K52+J52^2*dt</f>
        <v>1301682974.697636</v>
      </c>
      <c r="L53" s="9">
        <f t="shared" si="4"/>
        <v>1307934696.7349553</v>
      </c>
      <c r="M53" s="10">
        <f t="shared" si="13"/>
        <v>1</v>
      </c>
      <c r="N53" s="11">
        <f>IF(J53=Iflat,N52+dt,N52)</f>
        <v>0.5600000000000002</v>
      </c>
      <c r="O53" s="12">
        <v>0</v>
      </c>
      <c r="P53" s="13">
        <f t="shared" si="5"/>
        <v>0.7271971925685117</v>
      </c>
      <c r="Q53" s="14">
        <f t="shared" si="6"/>
        <v>0.995220157357301</v>
      </c>
      <c r="R53" s="8">
        <f>IF(W52=1,R52*EXP(-dt/tau),IF(U52=1,IF(R52+didt*dt&gt;=0,R52+didt*dt,0),R52))</f>
        <v>26212.951945080094</v>
      </c>
      <c r="S53" s="9">
        <f>S52+R52^2*dt</f>
        <v>1463820033.1198907</v>
      </c>
      <c r="T53" s="9">
        <f t="shared" si="7"/>
        <v>1597765084.9500582</v>
      </c>
      <c r="U53" s="10">
        <f t="shared" si="12"/>
        <v>1</v>
      </c>
      <c r="V53" s="11">
        <f>IF(R53=Iflat,V52+dt,V52)</f>
        <v>0.6800000000000003</v>
      </c>
      <c r="W53" s="12">
        <v>0</v>
      </c>
      <c r="X53" s="13">
        <f t="shared" si="8"/>
        <v>0.8177765548155814</v>
      </c>
      <c r="Y53" s="14">
        <f t="shared" si="9"/>
        <v>1.1191843421342653</v>
      </c>
    </row>
    <row r="54" spans="1:25" ht="12.75">
      <c r="A54" s="2">
        <f t="shared" si="14"/>
        <v>0.8000000000000004</v>
      </c>
      <c r="B54" s="15">
        <f>IF(G53=1,B53*EXP(-dt/tau),B53)</f>
        <v>33497.5438925196</v>
      </c>
      <c r="C54" s="9">
        <f>C53+B53^2*dt</f>
        <v>1510916003.7511148</v>
      </c>
      <c r="D54" s="9">
        <f t="shared" si="0"/>
        <v>1307934696.7349553</v>
      </c>
      <c r="E54" s="10">
        <f t="shared" si="1"/>
        <v>1</v>
      </c>
      <c r="F54" s="11">
        <f>IF(B54=Iflat,F53+dt,F53)</f>
        <v>0.6800000000000003</v>
      </c>
      <c r="G54" s="12">
        <f t="shared" si="15"/>
        <v>1</v>
      </c>
      <c r="H54" s="13">
        <f t="shared" si="16"/>
        <v>0.8440871529335837</v>
      </c>
      <c r="I54" s="14">
        <f t="shared" si="17"/>
        <v>1.1551922336205844</v>
      </c>
      <c r="J54" s="8">
        <f>IF(O53=1,J53*EXP(-dt/tau),IF(M53=1,IF(J53+didt*dt&gt;=0,J53+didt*dt,0),J53))</f>
        <v>4797.084668192225</v>
      </c>
      <c r="K54" s="9">
        <f>K53+J53^2*dt</f>
        <v>1302917464.7448103</v>
      </c>
      <c r="L54" s="9">
        <f t="shared" si="4"/>
        <v>1307934696.7349553</v>
      </c>
      <c r="M54" s="10">
        <f t="shared" si="13"/>
        <v>1</v>
      </c>
      <c r="N54" s="11">
        <f>IF(J54=Iflat,N53+dt,N53)</f>
        <v>0.5600000000000002</v>
      </c>
      <c r="O54" s="12">
        <v>0</v>
      </c>
      <c r="P54" s="13">
        <f t="shared" si="5"/>
        <v>0.7278868518127433</v>
      </c>
      <c r="Q54" s="14">
        <f t="shared" si="6"/>
        <v>0.9961640042100958</v>
      </c>
      <c r="R54" s="8">
        <f>IF(W53=1,R53*EXP(-dt/tau),IF(U53=1,IF(R53+didt*dt&gt;=0,R53+didt*dt,0),R53))</f>
        <v>23153.542334096113</v>
      </c>
      <c r="S54" s="9">
        <f>S53+R53^2*dt</f>
        <v>1477562410.1133924</v>
      </c>
      <c r="T54" s="9">
        <f t="shared" si="7"/>
        <v>1640019327.5393515</v>
      </c>
      <c r="U54" s="10">
        <f t="shared" si="12"/>
        <v>1</v>
      </c>
      <c r="V54" s="11">
        <f>IF(R54=Iflat,V53+dt,V53)</f>
        <v>0.6800000000000003</v>
      </c>
      <c r="W54" s="12">
        <v>0</v>
      </c>
      <c r="X54" s="13">
        <f t="shared" si="8"/>
        <v>0.8254538603985432</v>
      </c>
      <c r="Y54" s="14">
        <f t="shared" si="9"/>
        <v>1.1296912711329432</v>
      </c>
    </row>
    <row r="55" spans="1:25" ht="12.75">
      <c r="A55" s="2">
        <f t="shared" si="14"/>
        <v>0.8200000000000004</v>
      </c>
      <c r="B55" s="15">
        <f>IF(G54=1,B54*EXP(-dt/tau),B54)</f>
        <v>32321.363246121182</v>
      </c>
      <c r="C55" s="9">
        <f>C54+B54^2*dt</f>
        <v>1533357712.6877403</v>
      </c>
      <c r="D55" s="9">
        <f t="shared" si="0"/>
        <v>1307934696.7349553</v>
      </c>
      <c r="E55" s="10">
        <f t="shared" si="1"/>
        <v>1</v>
      </c>
      <c r="F55" s="11">
        <f>IF(B55=Iflat,F54+dt,F54)</f>
        <v>0.6800000000000003</v>
      </c>
      <c r="G55" s="12">
        <f t="shared" si="15"/>
        <v>1</v>
      </c>
      <c r="H55" s="13">
        <f t="shared" si="16"/>
        <v>0.8566244204959443</v>
      </c>
      <c r="I55" s="14">
        <f t="shared" si="17"/>
        <v>1.1723503600871792</v>
      </c>
      <c r="J55" s="8">
        <f>IF(O54=1,J54*EXP(-dt/tau),IF(M54=1,IF(J54+didt*dt&gt;=0,J54+didt*dt,0),J54))</f>
        <v>1737.6750572082428</v>
      </c>
      <c r="K55" s="9">
        <f>K54+J54^2*dt</f>
        <v>1303377705.1710865</v>
      </c>
      <c r="L55" s="9">
        <f t="shared" si="4"/>
        <v>1307934696.7349553</v>
      </c>
      <c r="M55" s="10">
        <f t="shared" si="13"/>
        <v>1</v>
      </c>
      <c r="N55" s="11">
        <f>IF(J55=Iflat,N54+dt,N54)</f>
        <v>0.5600000000000002</v>
      </c>
      <c r="O55" s="12">
        <v>0</v>
      </c>
      <c r="P55" s="13">
        <f t="shared" si="5"/>
        <v>0.7281439693693221</v>
      </c>
      <c r="Q55" s="14">
        <f t="shared" si="6"/>
        <v>0.9965158875475629</v>
      </c>
      <c r="R55" s="8">
        <f>IF(W54=1,R54*EXP(-dt/tau),IF(U54=1,IF(R54+didt*dt&gt;=0,R54+didt*dt,0),R54))</f>
        <v>20094.132723112132</v>
      </c>
      <c r="S55" s="9">
        <f>S54+R54^2*dt</f>
        <v>1488284140.565728</v>
      </c>
      <c r="T55" s="9">
        <f t="shared" si="7"/>
        <v>1677036291.7774022</v>
      </c>
      <c r="U55" s="10">
        <f t="shared" si="12"/>
        <v>1</v>
      </c>
      <c r="V55" s="11">
        <f>IF(R55=Iflat,V54+dt,V54)</f>
        <v>0.6800000000000003</v>
      </c>
      <c r="W55" s="12">
        <v>0</v>
      </c>
      <c r="X55" s="13">
        <f t="shared" si="8"/>
        <v>0.8314436539473341</v>
      </c>
      <c r="Y55" s="14">
        <f t="shared" si="9"/>
        <v>1.1378887220294602</v>
      </c>
    </row>
    <row r="56" spans="1:25" ht="12.75">
      <c r="A56" s="2">
        <f t="shared" si="14"/>
        <v>0.8400000000000004</v>
      </c>
      <c r="B56" s="15">
        <f>IF(G55=1,B55*EXP(-dt/tau),B55)</f>
        <v>31186.481177236416</v>
      </c>
      <c r="C56" s="9">
        <f>C55+B55^2*dt</f>
        <v>1554251123.1294947</v>
      </c>
      <c r="D56" s="9">
        <f t="shared" si="0"/>
        <v>1307934696.7349553</v>
      </c>
      <c r="E56" s="10">
        <f t="shared" si="1"/>
        <v>1</v>
      </c>
      <c r="F56" s="11">
        <f>IF(B56=Iflat,F55+dt,F55)</f>
        <v>0.6800000000000003</v>
      </c>
      <c r="G56" s="12">
        <f t="shared" si="15"/>
        <v>1</v>
      </c>
      <c r="H56" s="13">
        <f t="shared" si="16"/>
        <v>0.86829671683212</v>
      </c>
      <c r="I56" s="14">
        <f t="shared" si="17"/>
        <v>1.188324713007024</v>
      </c>
      <c r="J56" s="8">
        <f>IF(O55=1,J55*EXP(-dt/tau),IF(M55=1,IF(J55+didt*dt&gt;=0,J55+didt*dt,0),J55))</f>
        <v>0</v>
      </c>
      <c r="K56" s="9">
        <f>K55+J55^2*dt</f>
        <v>1303438095.4631755</v>
      </c>
      <c r="L56" s="9">
        <f t="shared" si="4"/>
        <v>1307934696.7349553</v>
      </c>
      <c r="M56" s="10">
        <f t="shared" si="13"/>
        <v>1</v>
      </c>
      <c r="N56" s="11">
        <f>IF(J56=Iflat,N55+dt,N55)</f>
        <v>0.5600000000000002</v>
      </c>
      <c r="O56" s="12">
        <v>0</v>
      </c>
      <c r="P56" s="13">
        <f t="shared" si="5"/>
        <v>0.7281777069626679</v>
      </c>
      <c r="Q56" s="14">
        <f t="shared" si="6"/>
        <v>0.9965620598008411</v>
      </c>
      <c r="R56" s="8">
        <f>IF(W55=1,R55*EXP(-dt/tau),IF(U55=1,IF(R55+didt*dt&gt;=0,R55+didt*dt,0),R55))</f>
        <v>17034.72311212815</v>
      </c>
      <c r="S56" s="9">
        <f>S55+R55^2*dt</f>
        <v>1496359623.963609</v>
      </c>
      <c r="T56" s="9">
        <f t="shared" si="7"/>
        <v>1708815977.6642103</v>
      </c>
      <c r="U56" s="10">
        <f t="shared" si="12"/>
        <v>1</v>
      </c>
      <c r="V56" s="11">
        <f>IF(R56=Iflat,V55+dt,V55)</f>
        <v>0.6800000000000003</v>
      </c>
      <c r="W56" s="12">
        <v>0</v>
      </c>
      <c r="X56" s="13">
        <f t="shared" si="8"/>
        <v>0.8359550971863737</v>
      </c>
      <c r="Y56" s="14">
        <f t="shared" si="9"/>
        <v>1.1440629472549553</v>
      </c>
    </row>
    <row r="57" spans="1:25" ht="12.75">
      <c r="A57" s="2">
        <f t="shared" si="14"/>
        <v>0.8600000000000004</v>
      </c>
      <c r="B57" s="15">
        <f>IF(G56=1,B56*EXP(-dt/tau),B56)</f>
        <v>30091.447591859865</v>
      </c>
      <c r="C57" s="9">
        <f>C56+B56^2*dt</f>
        <v>1573703055.293857</v>
      </c>
      <c r="D57" s="9">
        <f t="shared" si="0"/>
        <v>1307934696.7349553</v>
      </c>
      <c r="E57" s="10">
        <f t="shared" si="1"/>
        <v>1</v>
      </c>
      <c r="F57" s="11">
        <f>IF(B57=Iflat,F56+dt,F56)</f>
        <v>0.6800000000000003</v>
      </c>
      <c r="G57" s="12">
        <f t="shared" si="15"/>
        <v>1</v>
      </c>
      <c r="H57" s="13">
        <f t="shared" si="16"/>
        <v>0.8791637180412609</v>
      </c>
      <c r="I57" s="14">
        <f t="shared" si="17"/>
        <v>1.2031969632905595</v>
      </c>
      <c r="J57" s="8">
        <f>IF(O56=1,J56*EXP(-dt/tau),IF(M56=1,IF(J56+didt*dt&gt;=0,J56+didt*dt,0),J56))</f>
        <v>0</v>
      </c>
      <c r="K57" s="9">
        <f>K56+J56^2*dt</f>
        <v>1303438095.4631755</v>
      </c>
      <c r="L57" s="9">
        <f t="shared" si="4"/>
        <v>1307934696.7349553</v>
      </c>
      <c r="M57" s="10">
        <f t="shared" si="13"/>
        <v>1</v>
      </c>
      <c r="N57" s="11">
        <f>IF(J57=Iflat,N56+dt,N56)</f>
        <v>0.5600000000000002</v>
      </c>
      <c r="O57" s="12">
        <v>0</v>
      </c>
      <c r="P57" s="13">
        <f t="shared" si="5"/>
        <v>0.7281777069626679</v>
      </c>
      <c r="Q57" s="14">
        <f t="shared" si="6"/>
        <v>0.9965620598008411</v>
      </c>
      <c r="R57" s="8">
        <f>IF(W56=1,R56*EXP(-dt/tau),IF(U56=1,IF(R56+didt*dt&gt;=0,R56+didt*dt,0),R56))</f>
        <v>13975.31350114417</v>
      </c>
      <c r="S57" s="9">
        <f>S56+R56^2*dt</f>
        <v>1502163259.7937465</v>
      </c>
      <c r="T57" s="9">
        <f t="shared" si="7"/>
        <v>1735358385.1997762</v>
      </c>
      <c r="U57" s="10">
        <f t="shared" si="12"/>
        <v>1</v>
      </c>
      <c r="V57" s="11">
        <f>IF(R57=Iflat,V56+dt,V56)</f>
        <v>0.6800000000000003</v>
      </c>
      <c r="W57" s="12">
        <v>0</v>
      </c>
      <c r="X57" s="13">
        <f t="shared" si="8"/>
        <v>0.8391973518400818</v>
      </c>
      <c r="Y57" s="14">
        <f t="shared" si="9"/>
        <v>1.1485001992405668</v>
      </c>
    </row>
    <row r="58" spans="1:25" ht="12.75">
      <c r="A58" s="2">
        <f t="shared" si="14"/>
        <v>0.8800000000000004</v>
      </c>
      <c r="B58" s="15">
        <f>IF(G57=1,B57*EXP(-dt/tau),B57)</f>
        <v>29034.863312331192</v>
      </c>
      <c r="C58" s="9">
        <f>C57+B57^2*dt</f>
        <v>1591812959.65733</v>
      </c>
      <c r="D58" s="9">
        <f t="shared" si="0"/>
        <v>1307934696.7349553</v>
      </c>
      <c r="E58" s="10">
        <f t="shared" si="1"/>
        <v>1</v>
      </c>
      <c r="F58" s="11">
        <f>IF(B58=Iflat,F57+dt,F57)</f>
        <v>0.6800000000000003</v>
      </c>
      <c r="G58" s="12">
        <f t="shared" si="15"/>
        <v>1</v>
      </c>
      <c r="H58" s="13">
        <f t="shared" si="16"/>
        <v>0.8892809830487878</v>
      </c>
      <c r="I58" s="14">
        <f t="shared" si="17"/>
        <v>1.2170431472083663</v>
      </c>
      <c r="J58" s="8">
        <f>IF(O57=1,J57*EXP(-dt/tau),IF(M57=1,IF(J57+didt*dt&gt;=0,J57+didt*dt,0),J57))</f>
        <v>0</v>
      </c>
      <c r="K58" s="9">
        <f>K57+J57^2*dt</f>
        <v>1303438095.4631755</v>
      </c>
      <c r="L58" s="9">
        <f t="shared" si="4"/>
        <v>1307934696.7349553</v>
      </c>
      <c r="M58" s="10">
        <f t="shared" si="13"/>
        <v>1</v>
      </c>
      <c r="N58" s="11">
        <f>IF(J58=Iflat,N57+dt,N57)</f>
        <v>0.5600000000000002</v>
      </c>
      <c r="O58" s="12">
        <v>0</v>
      </c>
      <c r="P58" s="13">
        <f t="shared" si="5"/>
        <v>0.7281777069626679</v>
      </c>
      <c r="Q58" s="14">
        <f t="shared" si="6"/>
        <v>0.9965620598008411</v>
      </c>
      <c r="R58" s="8">
        <f>IF(W57=1,R57*EXP(-dt/tau),IF(U57=1,IF(R57+didt*dt&gt;=0,R57+didt*dt,0),R57))</f>
        <v>10915.903890160189</v>
      </c>
      <c r="S58" s="9">
        <f>S57+R57^2*dt</f>
        <v>1506069447.5428517</v>
      </c>
      <c r="T58" s="9">
        <f t="shared" si="7"/>
        <v>1756663514.3840995</v>
      </c>
      <c r="U58" s="10">
        <f t="shared" si="12"/>
        <v>1</v>
      </c>
      <c r="V58" s="11">
        <f>IF(R58=Iflat,V57+dt,V57)</f>
        <v>0.6800000000000003</v>
      </c>
      <c r="W58" s="12">
        <v>0</v>
      </c>
      <c r="X58" s="13">
        <f t="shared" si="8"/>
        <v>0.841379579632878</v>
      </c>
      <c r="Y58" s="14">
        <f t="shared" si="9"/>
        <v>1.1514867304174339</v>
      </c>
    </row>
    <row r="59" spans="1:25" ht="12.75">
      <c r="A59" s="2">
        <f t="shared" si="14"/>
        <v>0.9000000000000005</v>
      </c>
      <c r="B59" s="15">
        <f>IF(G58=1,B58*EXP(-dt/tau),B58)</f>
        <v>28015.378289537817</v>
      </c>
      <c r="C59" s="9">
        <f>C58+B58^2*dt</f>
        <v>1608673425.4086452</v>
      </c>
      <c r="D59" s="9">
        <f t="shared" si="0"/>
        <v>1307934696.7349553</v>
      </c>
      <c r="E59" s="10">
        <f t="shared" si="1"/>
        <v>1</v>
      </c>
      <c r="F59" s="11">
        <f>IF(B59=Iflat,F58+dt,F58)</f>
        <v>0.6800000000000003</v>
      </c>
      <c r="G59" s="12">
        <f t="shared" si="15"/>
        <v>1</v>
      </c>
      <c r="H59" s="13">
        <f t="shared" si="16"/>
        <v>0.898700237658461</v>
      </c>
      <c r="I59" s="14">
        <f t="shared" si="17"/>
        <v>1.2299340551362654</v>
      </c>
      <c r="J59" s="8">
        <f>IF(O58=1,J58*EXP(-dt/tau),IF(M58=1,IF(J58+didt*dt&gt;=0,J58+didt*dt,0),J58))</f>
        <v>0</v>
      </c>
      <c r="K59" s="9">
        <f>K58+J58^2*dt</f>
        <v>1303438095.4631755</v>
      </c>
      <c r="L59" s="9">
        <f t="shared" si="4"/>
        <v>1307934696.7349553</v>
      </c>
      <c r="M59" s="10">
        <f t="shared" si="13"/>
        <v>1</v>
      </c>
      <c r="N59" s="11">
        <f>IF(J59=Iflat,N58+dt,N58)</f>
        <v>0.5600000000000002</v>
      </c>
      <c r="O59" s="12">
        <v>0</v>
      </c>
      <c r="P59" s="13">
        <f t="shared" si="5"/>
        <v>0.7281777069626679</v>
      </c>
      <c r="Q59" s="14">
        <f t="shared" si="6"/>
        <v>0.9965620598008411</v>
      </c>
      <c r="R59" s="8">
        <f>IF(W58=1,R58*EXP(-dt/tau),IF(U58=1,IF(R58+didt*dt&gt;=0,R58+didt*dt,0),R58))</f>
        <v>7856.494279176207</v>
      </c>
      <c r="S59" s="9">
        <f>S58+R58^2*dt</f>
        <v>1508452586.697636</v>
      </c>
      <c r="T59" s="9">
        <f t="shared" si="7"/>
        <v>1772731365.2171803</v>
      </c>
      <c r="U59" s="10">
        <f t="shared" si="12"/>
        <v>1</v>
      </c>
      <c r="V59" s="11">
        <f>IF(R59=Iflat,V58+dt,V58)</f>
        <v>0.6800000000000003</v>
      </c>
      <c r="W59" s="12">
        <v>0</v>
      </c>
      <c r="X59" s="13">
        <f t="shared" si="8"/>
        <v>0.8427109422891821</v>
      </c>
      <c r="Y59" s="14">
        <f t="shared" si="9"/>
        <v>1.1533087932166954</v>
      </c>
    </row>
    <row r="60" spans="1:25" ht="12.75">
      <c r="A60" s="2">
        <f t="shared" si="14"/>
        <v>0.9200000000000005</v>
      </c>
      <c r="B60" s="15">
        <f>IF(G59=1,B59*EXP(-dt/tau),B59)</f>
        <v>27031.689877891517</v>
      </c>
      <c r="C60" s="9">
        <f>C59+B59^2*dt</f>
        <v>1624370653.8227632</v>
      </c>
      <c r="D60" s="9">
        <f t="shared" si="0"/>
        <v>1307934696.7349553</v>
      </c>
      <c r="E60" s="10">
        <f t="shared" si="1"/>
        <v>1</v>
      </c>
      <c r="F60" s="11">
        <f>IF(B60=Iflat,F59+dt,F59)</f>
        <v>0.6800000000000003</v>
      </c>
      <c r="G60" s="12">
        <f t="shared" si="15"/>
        <v>1</v>
      </c>
      <c r="H60" s="13">
        <f t="shared" si="16"/>
        <v>0.9074696390071303</v>
      </c>
      <c r="I60" s="14">
        <f t="shared" si="17"/>
        <v>1.2419355934801166</v>
      </c>
      <c r="J60" s="8">
        <f>IF(O59=1,J59*EXP(-dt/tau),IF(M59=1,IF(J59+didt*dt&gt;=0,J59+didt*dt,0),J59))</f>
        <v>0</v>
      </c>
      <c r="K60" s="9">
        <f>K59+J59^2*dt</f>
        <v>1303438095.4631755</v>
      </c>
      <c r="L60" s="9">
        <f t="shared" si="4"/>
        <v>1307934696.7349553</v>
      </c>
      <c r="M60" s="10">
        <f t="shared" si="13"/>
        <v>1</v>
      </c>
      <c r="N60" s="11">
        <f>IF(J60=Iflat,N59+dt,N59)</f>
        <v>0.5600000000000002</v>
      </c>
      <c r="O60" s="12">
        <v>0</v>
      </c>
      <c r="P60" s="13">
        <f t="shared" si="5"/>
        <v>0.7281777069626679</v>
      </c>
      <c r="Q60" s="14">
        <f t="shared" si="6"/>
        <v>0.9965620598008411</v>
      </c>
      <c r="R60" s="8">
        <f>IF(W59=1,R59*EXP(-dt/tau),IF(U59=1,IF(R59+didt*dt&gt;=0,R59+didt*dt,0),R59))</f>
        <v>4797.084668192225</v>
      </c>
      <c r="S60" s="9">
        <f>S59+R59^2*dt</f>
        <v>1509687076.7448103</v>
      </c>
      <c r="T60" s="9">
        <f t="shared" si="7"/>
        <v>1783561937.6990187</v>
      </c>
      <c r="U60" s="10">
        <f t="shared" si="12"/>
        <v>1</v>
      </c>
      <c r="V60" s="11">
        <f>IF(R60=Iflat,V59+dt,V59)</f>
        <v>0.6800000000000003</v>
      </c>
      <c r="W60" s="12">
        <v>0</v>
      </c>
      <c r="X60" s="13">
        <f t="shared" si="8"/>
        <v>0.8434006015334136</v>
      </c>
      <c r="Y60" s="14">
        <f t="shared" si="9"/>
        <v>1.1542526400694904</v>
      </c>
    </row>
    <row r="61" spans="1:25" ht="12.75">
      <c r="A61" s="2">
        <f t="shared" si="14"/>
        <v>0.9400000000000005</v>
      </c>
      <c r="B61" s="15">
        <f>IF(G60=1,B60*EXP(-dt/tau),B60)</f>
        <v>26082.541170874818</v>
      </c>
      <c r="C61" s="9">
        <f>C60+B60^2*dt</f>
        <v>1638984898.9758532</v>
      </c>
      <c r="D61" s="9">
        <f t="shared" si="0"/>
        <v>1307934696.7349553</v>
      </c>
      <c r="E61" s="10">
        <f t="shared" si="1"/>
        <v>1</v>
      </c>
      <c r="F61" s="11">
        <f>IF(B61=Iflat,F60+dt,F60)</f>
        <v>0.6800000000000003</v>
      </c>
      <c r="G61" s="12">
        <f t="shared" si="15"/>
        <v>1</v>
      </c>
      <c r="H61" s="13">
        <f t="shared" si="16"/>
        <v>0.9156340217742197</v>
      </c>
      <c r="I61" s="14">
        <f t="shared" si="17"/>
        <v>1.253109121630698</v>
      </c>
      <c r="J61" s="8">
        <f>IF(O60=1,J60*EXP(-dt/tau),IF(M60=1,IF(J60+didt*dt&gt;=0,J60+didt*dt,0),J60))</f>
        <v>0</v>
      </c>
      <c r="K61" s="9">
        <f>K60+J60^2*dt</f>
        <v>1303438095.4631755</v>
      </c>
      <c r="L61" s="9">
        <f t="shared" si="4"/>
        <v>1307934696.7349553</v>
      </c>
      <c r="M61" s="10">
        <f t="shared" si="13"/>
        <v>1</v>
      </c>
      <c r="N61" s="11">
        <f>IF(J61=Iflat,N60+dt,N60)</f>
        <v>0.5600000000000002</v>
      </c>
      <c r="O61" s="12">
        <v>0</v>
      </c>
      <c r="P61" s="13">
        <f t="shared" si="5"/>
        <v>0.7281777069626679</v>
      </c>
      <c r="Q61" s="14">
        <f t="shared" si="6"/>
        <v>0.9965620598008411</v>
      </c>
      <c r="R61" s="8">
        <f>IF(W60=1,R60*EXP(-dt/tau),IF(U60=1,IF(R60+didt*dt&gt;=0,R60+didt*dt,0),R60))</f>
        <v>1737.6750572082428</v>
      </c>
      <c r="S61" s="9">
        <f>S60+R60^2*dt</f>
        <v>1510147317.1710865</v>
      </c>
      <c r="T61" s="9">
        <f t="shared" si="7"/>
        <v>1789155231.8296146</v>
      </c>
      <c r="U61" s="10">
        <f t="shared" si="12"/>
        <v>1</v>
      </c>
      <c r="V61" s="11">
        <f>IF(R61=Iflat,V60+dt,V60)</f>
        <v>0.6800000000000003</v>
      </c>
      <c r="W61" s="12">
        <v>0</v>
      </c>
      <c r="X61" s="13">
        <f t="shared" si="8"/>
        <v>0.8436577190899924</v>
      </c>
      <c r="Y61" s="14">
        <f t="shared" si="9"/>
        <v>1.1546045234069575</v>
      </c>
    </row>
    <row r="62" spans="1:25" ht="12.75">
      <c r="A62" s="2">
        <f t="shared" si="14"/>
        <v>0.9600000000000005</v>
      </c>
      <c r="B62" s="15">
        <f>IF(G61=1,B61*EXP(-dt/tau),B61)</f>
        <v>25166.71939503042</v>
      </c>
      <c r="C62" s="9">
        <f>C61+B61^2*dt</f>
        <v>1652590878.0544608</v>
      </c>
      <c r="D62" s="9">
        <f t="shared" si="0"/>
        <v>1307934696.7349553</v>
      </c>
      <c r="E62" s="10">
        <f t="shared" si="1"/>
        <v>1</v>
      </c>
      <c r="F62" s="11">
        <f>IF(B62=Iflat,F61+dt,F61)</f>
        <v>0.6800000000000003</v>
      </c>
      <c r="G62" s="12">
        <f t="shared" si="15"/>
        <v>1</v>
      </c>
      <c r="H62" s="13">
        <f t="shared" si="16"/>
        <v>0.9232351274047267</v>
      </c>
      <c r="I62" s="14">
        <f t="shared" si="17"/>
        <v>1.2635117656713926</v>
      </c>
      <c r="J62" s="8">
        <f>IF(O61=1,J61*EXP(-dt/tau),IF(M61=1,IF(J61+didt*dt&gt;=0,J61+didt*dt,0),J61))</f>
        <v>0</v>
      </c>
      <c r="K62" s="9">
        <f>K61+J61^2*dt</f>
        <v>1303438095.4631755</v>
      </c>
      <c r="L62" s="9">
        <f t="shared" si="4"/>
        <v>1307934696.7349553</v>
      </c>
      <c r="M62" s="10">
        <f t="shared" si="13"/>
        <v>1</v>
      </c>
      <c r="N62" s="11">
        <f>IF(J62=Iflat,N61+dt,N61)</f>
        <v>0.5600000000000002</v>
      </c>
      <c r="O62" s="12">
        <v>0</v>
      </c>
      <c r="P62" s="13">
        <f t="shared" si="5"/>
        <v>0.7281777069626679</v>
      </c>
      <c r="Q62" s="14">
        <f t="shared" si="6"/>
        <v>0.9965620598008411</v>
      </c>
      <c r="R62" s="8">
        <f>IF(W61=1,R61*EXP(-dt/tau),IF(U61=1,IF(R61+didt*dt&gt;=0,R61+didt*dt,0),R61))</f>
        <v>0</v>
      </c>
      <c r="S62" s="9">
        <f>S61+R61^2*dt</f>
        <v>1510207707.4631755</v>
      </c>
      <c r="T62" s="9">
        <f t="shared" si="7"/>
        <v>1790000000</v>
      </c>
      <c r="U62" s="10">
        <f t="shared" si="12"/>
        <v>1</v>
      </c>
      <c r="V62" s="11">
        <f>IF(R62=Iflat,V61+dt,V61)</f>
        <v>0.6800000000000003</v>
      </c>
      <c r="W62" s="12">
        <v>0</v>
      </c>
      <c r="X62" s="13">
        <f t="shared" si="8"/>
        <v>0.8436914566833383</v>
      </c>
      <c r="Y62" s="14">
        <f t="shared" si="9"/>
        <v>1.1546506956602356</v>
      </c>
    </row>
    <row r="63" spans="1:25" ht="12.75">
      <c r="A63" s="2">
        <f t="shared" si="14"/>
        <v>0.9800000000000005</v>
      </c>
      <c r="B63" s="15">
        <f>IF(G62=1,B62*EXP(-dt/tau),B62)</f>
        <v>24283.054360341575</v>
      </c>
      <c r="C63" s="9">
        <f>C62+B62^2*dt</f>
        <v>1665258153.3566248</v>
      </c>
      <c r="D63" s="9">
        <f t="shared" si="0"/>
        <v>1307934696.7349553</v>
      </c>
      <c r="E63" s="10">
        <f t="shared" si="1"/>
        <v>1</v>
      </c>
      <c r="F63" s="11">
        <f>IF(B63=Iflat,F62+dt,F62)</f>
        <v>0.6800000000000003</v>
      </c>
      <c r="G63" s="12">
        <f t="shared" si="15"/>
        <v>1</v>
      </c>
      <c r="H63" s="13">
        <f t="shared" si="16"/>
        <v>0.9303118175176676</v>
      </c>
      <c r="I63" s="14">
        <f t="shared" si="17"/>
        <v>1.2731967104425541</v>
      </c>
      <c r="J63" s="8">
        <f>IF(O62=1,J62*EXP(-dt/tau),IF(M62=1,IF(J62+didt*dt&gt;=0,J62+didt*dt,0),J62))</f>
        <v>0</v>
      </c>
      <c r="K63" s="9">
        <f>K62+J62^2*dt</f>
        <v>1303438095.4631755</v>
      </c>
      <c r="L63" s="9">
        <f t="shared" si="4"/>
        <v>1307934696.7349553</v>
      </c>
      <c r="M63" s="10">
        <f>IF(M62=1,1,IF(K62+J62^2*dt&gt;=L63-I2Tramp,1,0))</f>
        <v>1</v>
      </c>
      <c r="N63" s="11">
        <f>IF(J63=Iflat,N62+dt,N62)</f>
        <v>0.5600000000000002</v>
      </c>
      <c r="O63" s="12">
        <v>0</v>
      </c>
      <c r="P63" s="13">
        <f t="shared" si="5"/>
        <v>0.7281777069626679</v>
      </c>
      <c r="Q63" s="14">
        <f t="shared" si="6"/>
        <v>0.9965620598008411</v>
      </c>
      <c r="R63" s="8">
        <f>IF(W62=1,R62*EXP(-dt/tau),IF(U62=1,IF(R62+didt*dt&gt;=0,R62+didt*dt,0),R62))</f>
        <v>0</v>
      </c>
      <c r="S63" s="9">
        <f>S62+R62^2*dt</f>
        <v>1510207707.4631755</v>
      </c>
      <c r="T63" s="9">
        <f t="shared" si="7"/>
        <v>1790000000</v>
      </c>
      <c r="U63" s="10">
        <f t="shared" si="12"/>
        <v>1</v>
      </c>
      <c r="V63" s="11">
        <f>IF(R63=Iflat,V62+dt,V62)</f>
        <v>0.6800000000000003</v>
      </c>
      <c r="W63" s="12">
        <v>0</v>
      </c>
      <c r="X63" s="13">
        <f t="shared" si="8"/>
        <v>0.8436914566833383</v>
      </c>
      <c r="Y63" s="14">
        <f t="shared" si="9"/>
        <v>1.1546506956602356</v>
      </c>
    </row>
    <row r="64" spans="1:25" ht="12.75">
      <c r="A64" s="2">
        <f t="shared" si="14"/>
        <v>1.0000000000000004</v>
      </c>
      <c r="B64" s="15">
        <f>IF(G63=1,B63*EXP(-dt/tau),B63)</f>
        <v>23430.41696502339</v>
      </c>
      <c r="C64" s="9">
        <f>C63+B63^2*dt</f>
        <v>1677051487.9379709</v>
      </c>
      <c r="D64" s="9">
        <f t="shared" si="0"/>
        <v>1307934696.7349553</v>
      </c>
      <c r="E64" s="10">
        <f t="shared" si="1"/>
        <v>1</v>
      </c>
      <c r="F64" s="11">
        <f>IF(B64=Iflat,F63+dt,F63)</f>
        <v>0.6800000000000003</v>
      </c>
      <c r="G64" s="12">
        <f t="shared" si="15"/>
        <v>1</v>
      </c>
      <c r="H64" s="13">
        <f t="shared" si="16"/>
        <v>0.9369002725910451</v>
      </c>
      <c r="I64" s="14">
        <f t="shared" si="17"/>
        <v>1.2822134714557654</v>
      </c>
      <c r="J64" s="8">
        <f>IF(O63=1,J63*EXP(-dt/tau),IF(M63=1,IF(J63+didt*dt&gt;=0,J63+didt*dt,0),J63))</f>
        <v>0</v>
      </c>
      <c r="K64" s="9">
        <f>K63+J63^2*dt</f>
        <v>1303438095.4631755</v>
      </c>
      <c r="L64" s="9">
        <f t="shared" si="4"/>
        <v>1307934696.7349553</v>
      </c>
      <c r="M64" s="10">
        <f>IF(M63=1,1,IF(K63+J63^2*dt&gt;=L64-I2Tramp,1,0))</f>
        <v>1</v>
      </c>
      <c r="N64" s="11">
        <f>IF(J64=Iflat,N63+dt,N63)</f>
        <v>0.5600000000000002</v>
      </c>
      <c r="O64" s="12">
        <v>0</v>
      </c>
      <c r="P64" s="13">
        <f t="shared" si="5"/>
        <v>0.7281777069626679</v>
      </c>
      <c r="Q64" s="14">
        <f t="shared" si="6"/>
        <v>0.9965620598008411</v>
      </c>
      <c r="R64" s="8">
        <f>IF(W63=1,R63*EXP(-dt/tau),IF(U63=1,IF(R63+didt*dt&gt;=0,R63+didt*dt,0),R63))</f>
        <v>0</v>
      </c>
      <c r="S64" s="9">
        <f>S63+R63^2*dt</f>
        <v>1510207707.4631755</v>
      </c>
      <c r="T64" s="9">
        <f t="shared" si="7"/>
        <v>1790000000</v>
      </c>
      <c r="U64" s="10">
        <f t="shared" si="12"/>
        <v>1</v>
      </c>
      <c r="V64" s="11">
        <f>IF(R64=Iflat,V63+dt,V63)</f>
        <v>0.6800000000000003</v>
      </c>
      <c r="W64" s="12">
        <v>0</v>
      </c>
      <c r="X64" s="13">
        <f t="shared" si="8"/>
        <v>0.8436914566833383</v>
      </c>
      <c r="Y64" s="14">
        <f t="shared" si="9"/>
        <v>1.1546506956602356</v>
      </c>
    </row>
    <row r="65" spans="1:25" ht="12.75">
      <c r="A65" s="2">
        <f t="shared" si="14"/>
        <v>1.0200000000000005</v>
      </c>
      <c r="B65" s="15">
        <f>IF(G64=1,B64*EXP(-dt/tau),B64)</f>
        <v>22607.717752814584</v>
      </c>
      <c r="C65" s="9">
        <f>C64+B64^2*dt</f>
        <v>1688031176.721068</v>
      </c>
      <c r="D65" s="9">
        <f t="shared" si="0"/>
        <v>1307934696.7349553</v>
      </c>
      <c r="E65" s="10">
        <f t="shared" si="1"/>
        <v>1</v>
      </c>
      <c r="F65" s="11">
        <f>IF(B65=Iflat,F64+dt,F64)</f>
        <v>0.6800000000000003</v>
      </c>
      <c r="G65" s="12">
        <f t="shared" si="15"/>
        <v>1</v>
      </c>
      <c r="H65" s="13">
        <f t="shared" si="16"/>
        <v>0.943034176939144</v>
      </c>
      <c r="I65" s="14">
        <f t="shared" si="17"/>
        <v>1.290608148048187</v>
      </c>
      <c r="J65" s="8">
        <f>IF(O64=1,J64*EXP(-dt/tau),IF(M64=1,IF(J64+didt*dt&gt;=0,J64+didt*dt,0),J64))</f>
        <v>0</v>
      </c>
      <c r="K65" s="9">
        <f>K64+J64^2*dt</f>
        <v>1303438095.4631755</v>
      </c>
      <c r="L65" s="9">
        <f t="shared" si="4"/>
        <v>1307934696.7349553</v>
      </c>
      <c r="M65" s="10">
        <f>IF(M64=1,1,IF(K64+J64^2*dt&gt;=L65-I2Tramp,1,0))</f>
        <v>1</v>
      </c>
      <c r="N65" s="11">
        <f>IF(J65=Iflat,N64+dt,N64)</f>
        <v>0.5600000000000002</v>
      </c>
      <c r="O65" s="12">
        <v>0</v>
      </c>
      <c r="P65" s="13">
        <f t="shared" si="5"/>
        <v>0.7281777069626679</v>
      </c>
      <c r="Q65" s="14">
        <f t="shared" si="6"/>
        <v>0.9965620598008411</v>
      </c>
      <c r="R65" s="8">
        <f>IF(W64=1,R64*EXP(-dt/tau),IF(U64=1,IF(R64+didt*dt&gt;=0,R64+didt*dt,0),R64))</f>
        <v>0</v>
      </c>
      <c r="S65" s="9">
        <f>S64+R64^2*dt</f>
        <v>1510207707.4631755</v>
      </c>
      <c r="T65" s="9">
        <f t="shared" si="7"/>
        <v>1790000000</v>
      </c>
      <c r="U65" s="10">
        <f t="shared" si="12"/>
        <v>1</v>
      </c>
      <c r="V65" s="11">
        <f>IF(R65=Iflat,V64+dt,V64)</f>
        <v>0.6800000000000003</v>
      </c>
      <c r="W65" s="12">
        <v>0</v>
      </c>
      <c r="X65" s="13">
        <f t="shared" si="8"/>
        <v>0.8436914566833383</v>
      </c>
      <c r="Y65" s="14">
        <f t="shared" si="9"/>
        <v>1.1546506956602356</v>
      </c>
    </row>
    <row r="66" spans="1:25" ht="12.75">
      <c r="A66" s="2">
        <f t="shared" si="14"/>
        <v>1.0400000000000005</v>
      </c>
      <c r="B66" s="15">
        <f>IF(G65=1,B65*EXP(-dt/tau),B65)</f>
        <v>21813.905520926248</v>
      </c>
      <c r="C66" s="9">
        <f>C65+B65^2*dt</f>
        <v>1698253354.7608864</v>
      </c>
      <c r="D66" s="9">
        <f t="shared" si="0"/>
        <v>1307934696.7349553</v>
      </c>
      <c r="E66" s="10">
        <f t="shared" si="1"/>
        <v>1</v>
      </c>
      <c r="F66" s="11">
        <f>IF(B66=Iflat,F65+dt,F65)</f>
        <v>0.6800000000000003</v>
      </c>
      <c r="G66" s="12">
        <f t="shared" si="15"/>
        <v>1</v>
      </c>
      <c r="H66" s="13">
        <f t="shared" si="16"/>
        <v>0.9487448909278695</v>
      </c>
      <c r="I66" s="14">
        <f t="shared" si="17"/>
        <v>1.2984236590712805</v>
      </c>
      <c r="J66" s="8">
        <f>IF(O65=1,J65*EXP(-dt/tau),IF(M65=1,IF(J65+didt*dt&gt;=0,J65+didt*dt,0),J65))</f>
        <v>0</v>
      </c>
      <c r="K66" s="9">
        <f>K65+J65^2*dt</f>
        <v>1303438095.4631755</v>
      </c>
      <c r="L66" s="9">
        <f t="shared" si="4"/>
        <v>1307934696.7349553</v>
      </c>
      <c r="M66" s="10">
        <f>IF(M65=1,1,IF(K65+J65^2*dt&gt;=L66-I2Tramp,1,0))</f>
        <v>1</v>
      </c>
      <c r="N66" s="11">
        <f>IF(J66=Iflat,N65+dt,N65)</f>
        <v>0.5600000000000002</v>
      </c>
      <c r="O66" s="12">
        <v>0</v>
      </c>
      <c r="P66" s="13">
        <f t="shared" si="5"/>
        <v>0.7281777069626679</v>
      </c>
      <c r="Q66" s="14">
        <f t="shared" si="6"/>
        <v>0.9965620598008411</v>
      </c>
      <c r="R66" s="8">
        <f>IF(W65=1,R65*EXP(-dt/tau),IF(U65=1,IF(R65+didt*dt&gt;=0,R65+didt*dt,0),R65))</f>
        <v>0</v>
      </c>
      <c r="S66" s="9">
        <f>S65+R65^2*dt</f>
        <v>1510207707.4631755</v>
      </c>
      <c r="T66" s="9">
        <f t="shared" si="7"/>
        <v>1790000000</v>
      </c>
      <c r="U66" s="10">
        <f t="shared" si="12"/>
        <v>1</v>
      </c>
      <c r="V66" s="11">
        <f>IF(R66=Iflat,V65+dt,V65)</f>
        <v>0.6800000000000003</v>
      </c>
      <c r="W66" s="12">
        <v>0</v>
      </c>
      <c r="X66" s="13">
        <f t="shared" si="8"/>
        <v>0.8436914566833383</v>
      </c>
      <c r="Y66" s="14">
        <f t="shared" si="9"/>
        <v>1.1546506956602356</v>
      </c>
    </row>
    <row r="67" spans="1:25" ht="12.75">
      <c r="A67" s="2">
        <f aca="true" t="shared" si="18" ref="A67:A83">A66+dt</f>
        <v>1.0600000000000005</v>
      </c>
      <c r="B67" s="15">
        <f aca="true" t="shared" si="19" ref="B67:B83">IF(G66=1,B66*EXP(-dt/tau),B66)</f>
        <v>21047.965976868913</v>
      </c>
      <c r="C67" s="9">
        <f aca="true" t="shared" si="20" ref="C67:C83">C66+B66^2*dt</f>
        <v>1707770284.2424045</v>
      </c>
      <c r="D67" s="9">
        <f t="shared" si="0"/>
        <v>1307934696.7349553</v>
      </c>
      <c r="E67" s="10">
        <f t="shared" si="1"/>
        <v>1</v>
      </c>
      <c r="F67" s="11">
        <f aca="true" t="shared" si="21" ref="F67:F83">IF(B67=Iflat,F66+dt,F66)</f>
        <v>0.6800000000000003</v>
      </c>
      <c r="G67" s="12">
        <f aca="true" t="shared" si="22" ref="G67:G83">IF(C67&gt;=D67,1,0)</f>
        <v>1</v>
      </c>
      <c r="H67" s="13">
        <f aca="true" t="shared" si="23" ref="H67:H83">C67/I2Tmax</f>
        <v>0.9540616113086059</v>
      </c>
      <c r="I67" s="14">
        <f aca="true" t="shared" si="24" ref="I67:I83">C67/I2TTrip</f>
        <v>1.3056999623188934</v>
      </c>
      <c r="J67" s="8">
        <f aca="true" t="shared" si="25" ref="J67:J83">IF(O66=1,J66*EXP(-dt/tau),IF(M66=1,IF(J66+didt*dt&gt;=0,J66+didt*dt,0),J66))</f>
        <v>0</v>
      </c>
      <c r="K67" s="9">
        <f aca="true" t="shared" si="26" ref="K67:K83">K66+J66^2*dt</f>
        <v>1303438095.4631755</v>
      </c>
      <c r="L67" s="9">
        <f t="shared" si="4"/>
        <v>1307934696.7349553</v>
      </c>
      <c r="M67" s="10">
        <f aca="true" t="shared" si="27" ref="M67:M83">IF(M66=1,1,IF(K66+J66^2*dt&gt;=L67-I2Tramp,1,0))</f>
        <v>1</v>
      </c>
      <c r="N67" s="11">
        <f aca="true" t="shared" si="28" ref="N67:N83">IF(J67=Iflat,N66+dt,N66)</f>
        <v>0.5600000000000002</v>
      </c>
      <c r="O67" s="12">
        <v>0</v>
      </c>
      <c r="P67" s="13">
        <f aca="true" t="shared" si="29" ref="P67:P83">K67/I2Tmax</f>
        <v>0.7281777069626679</v>
      </c>
      <c r="Q67" s="14">
        <f aca="true" t="shared" si="30" ref="Q67:Q83">K67/I2TTrip</f>
        <v>0.9965620598008411</v>
      </c>
      <c r="R67" s="8">
        <f aca="true" t="shared" si="31" ref="R67:R83">IF(W66=1,R66*EXP(-dt/tau),IF(U66=1,IF(R66+didt*dt&gt;=0,R66+didt*dt,0),R66))</f>
        <v>0</v>
      </c>
      <c r="S67" s="9">
        <f aca="true" t="shared" si="32" ref="S67:S83">S66+R66^2*dt</f>
        <v>1510207707.4631755</v>
      </c>
      <c r="T67" s="9">
        <f aca="true" t="shared" si="33" ref="T67:T83">I2Tmax-R67^2*tau/2</f>
        <v>1790000000</v>
      </c>
      <c r="U67" s="10">
        <f aca="true" t="shared" si="34" ref="U67:U83">IF(U66=1,1,IF(S66+R66^2*dt&gt;=T67,1,0))</f>
        <v>1</v>
      </c>
      <c r="V67" s="11">
        <f aca="true" t="shared" si="35" ref="V67:V83">IF(R67=Iflat,V66+dt,V66)</f>
        <v>0.6800000000000003</v>
      </c>
      <c r="W67" s="12">
        <v>0</v>
      </c>
      <c r="X67" s="13">
        <f aca="true" t="shared" si="36" ref="X67:X83">S67/I2Tmax</f>
        <v>0.8436914566833383</v>
      </c>
      <c r="Y67" s="14">
        <f aca="true" t="shared" si="37" ref="Y67:Y83">S67/I2TTrip</f>
        <v>1.1546506956602356</v>
      </c>
    </row>
    <row r="68" spans="1:25" ht="12.75">
      <c r="A68" s="2">
        <f t="shared" si="18"/>
        <v>1.0800000000000005</v>
      </c>
      <c r="B68" s="15">
        <f t="shared" si="19"/>
        <v>20308.920442441715</v>
      </c>
      <c r="C68" s="9">
        <f t="shared" si="20"/>
        <v>1716630621.677673</v>
      </c>
      <c r="D68" s="9">
        <f t="shared" si="0"/>
        <v>1307934696.7349553</v>
      </c>
      <c r="E68" s="10">
        <f t="shared" si="1"/>
        <v>1</v>
      </c>
      <c r="F68" s="11">
        <f t="shared" si="21"/>
        <v>0.6800000000000003</v>
      </c>
      <c r="G68" s="12">
        <f t="shared" si="22"/>
        <v>1</v>
      </c>
      <c r="H68" s="13">
        <f t="shared" si="23"/>
        <v>0.9590115204903201</v>
      </c>
      <c r="I68" s="14">
        <f t="shared" si="24"/>
        <v>1.3124742588165603</v>
      </c>
      <c r="J68" s="8">
        <f t="shared" si="25"/>
        <v>0</v>
      </c>
      <c r="K68" s="9">
        <f t="shared" si="26"/>
        <v>1303438095.4631755</v>
      </c>
      <c r="L68" s="9">
        <f t="shared" si="4"/>
        <v>1307934696.7349553</v>
      </c>
      <c r="M68" s="10">
        <f t="shared" si="27"/>
        <v>1</v>
      </c>
      <c r="N68" s="11">
        <f t="shared" si="28"/>
        <v>0.5600000000000002</v>
      </c>
      <c r="O68" s="12">
        <v>0</v>
      </c>
      <c r="P68" s="13">
        <f t="shared" si="29"/>
        <v>0.7281777069626679</v>
      </c>
      <c r="Q68" s="14">
        <f t="shared" si="30"/>
        <v>0.9965620598008411</v>
      </c>
      <c r="R68" s="8">
        <f t="shared" si="31"/>
        <v>0</v>
      </c>
      <c r="S68" s="9">
        <f t="shared" si="32"/>
        <v>1510207707.4631755</v>
      </c>
      <c r="T68" s="9">
        <f t="shared" si="33"/>
        <v>1790000000</v>
      </c>
      <c r="U68" s="10">
        <f t="shared" si="34"/>
        <v>1</v>
      </c>
      <c r="V68" s="11">
        <f t="shared" si="35"/>
        <v>0.6800000000000003</v>
      </c>
      <c r="W68" s="12">
        <v>0</v>
      </c>
      <c r="X68" s="13">
        <f t="shared" si="36"/>
        <v>0.8436914566833383</v>
      </c>
      <c r="Y68" s="14">
        <f t="shared" si="37"/>
        <v>1.1546506956602356</v>
      </c>
    </row>
    <row r="69" spans="1:25" ht="12.75">
      <c r="A69" s="2">
        <f t="shared" si="18"/>
        <v>1.1000000000000005</v>
      </c>
      <c r="B69" s="15">
        <f t="shared" si="19"/>
        <v>19595.82460322768</v>
      </c>
      <c r="C69" s="9">
        <f t="shared" si="20"/>
        <v>1724879666.6684217</v>
      </c>
      <c r="D69" s="9">
        <f t="shared" si="0"/>
        <v>1307934696.7349553</v>
      </c>
      <c r="E69" s="10">
        <f t="shared" si="1"/>
        <v>1</v>
      </c>
      <c r="F69" s="11">
        <f t="shared" si="21"/>
        <v>0.6800000000000003</v>
      </c>
      <c r="G69" s="12">
        <f t="shared" si="22"/>
        <v>1</v>
      </c>
      <c r="H69" s="13">
        <f t="shared" si="23"/>
        <v>0.9636199255130847</v>
      </c>
      <c r="I69" s="14">
        <f t="shared" si="24"/>
        <v>1.3187811830164773</v>
      </c>
      <c r="J69" s="8">
        <f t="shared" si="25"/>
        <v>0</v>
      </c>
      <c r="K69" s="9">
        <f t="shared" si="26"/>
        <v>1303438095.4631755</v>
      </c>
      <c r="L69" s="9">
        <f t="shared" si="4"/>
        <v>1307934696.7349553</v>
      </c>
      <c r="M69" s="10">
        <f t="shared" si="27"/>
        <v>1</v>
      </c>
      <c r="N69" s="11">
        <f t="shared" si="28"/>
        <v>0.5600000000000002</v>
      </c>
      <c r="O69" s="12">
        <v>0</v>
      </c>
      <c r="P69" s="13">
        <f t="shared" si="29"/>
        <v>0.7281777069626679</v>
      </c>
      <c r="Q69" s="14">
        <f t="shared" si="30"/>
        <v>0.9965620598008411</v>
      </c>
      <c r="R69" s="8">
        <f t="shared" si="31"/>
        <v>0</v>
      </c>
      <c r="S69" s="9">
        <f t="shared" si="32"/>
        <v>1510207707.4631755</v>
      </c>
      <c r="T69" s="9">
        <f t="shared" si="33"/>
        <v>1790000000</v>
      </c>
      <c r="U69" s="10">
        <f t="shared" si="34"/>
        <v>1</v>
      </c>
      <c r="V69" s="11">
        <f t="shared" si="35"/>
        <v>0.6800000000000003</v>
      </c>
      <c r="W69" s="12">
        <v>0</v>
      </c>
      <c r="X69" s="13">
        <f t="shared" si="36"/>
        <v>0.8436914566833383</v>
      </c>
      <c r="Y69" s="14">
        <f t="shared" si="37"/>
        <v>1.1546506956602356</v>
      </c>
    </row>
    <row r="70" spans="1:25" ht="12.75">
      <c r="A70" s="2">
        <f t="shared" si="18"/>
        <v>1.1200000000000006</v>
      </c>
      <c r="B70" s="15">
        <f t="shared" si="19"/>
        <v>18907.767301997264</v>
      </c>
      <c r="C70" s="9">
        <f t="shared" si="20"/>
        <v>1732559593.506031</v>
      </c>
      <c r="D70" s="9">
        <f t="shared" si="0"/>
        <v>1307934696.7349553</v>
      </c>
      <c r="E70" s="10">
        <f t="shared" si="1"/>
        <v>1</v>
      </c>
      <c r="F70" s="11">
        <f t="shared" si="21"/>
        <v>0.6800000000000003</v>
      </c>
      <c r="G70" s="12">
        <f t="shared" si="22"/>
        <v>1</v>
      </c>
      <c r="H70" s="13">
        <f t="shared" si="23"/>
        <v>0.9679103874335369</v>
      </c>
      <c r="I70" s="14">
        <f t="shared" si="24"/>
        <v>1.324652979870541</v>
      </c>
      <c r="J70" s="8">
        <f t="shared" si="25"/>
        <v>0</v>
      </c>
      <c r="K70" s="9">
        <f t="shared" si="26"/>
        <v>1303438095.4631755</v>
      </c>
      <c r="L70" s="9">
        <f t="shared" si="4"/>
        <v>1307934696.7349553</v>
      </c>
      <c r="M70" s="10">
        <f t="shared" si="27"/>
        <v>1</v>
      </c>
      <c r="N70" s="11">
        <f t="shared" si="28"/>
        <v>0.5600000000000002</v>
      </c>
      <c r="O70" s="12">
        <v>0</v>
      </c>
      <c r="P70" s="13">
        <f t="shared" si="29"/>
        <v>0.7281777069626679</v>
      </c>
      <c r="Q70" s="14">
        <f t="shared" si="30"/>
        <v>0.9965620598008411</v>
      </c>
      <c r="R70" s="8">
        <f t="shared" si="31"/>
        <v>0</v>
      </c>
      <c r="S70" s="9">
        <f t="shared" si="32"/>
        <v>1510207707.4631755</v>
      </c>
      <c r="T70" s="9">
        <f t="shared" si="33"/>
        <v>1790000000</v>
      </c>
      <c r="U70" s="10">
        <f t="shared" si="34"/>
        <v>1</v>
      </c>
      <c r="V70" s="11">
        <f t="shared" si="35"/>
        <v>0.6800000000000003</v>
      </c>
      <c r="W70" s="12">
        <v>0</v>
      </c>
      <c r="X70" s="13">
        <f t="shared" si="36"/>
        <v>0.8436914566833383</v>
      </c>
      <c r="Y70" s="14">
        <f t="shared" si="37"/>
        <v>1.1546506956602356</v>
      </c>
    </row>
    <row r="71" spans="1:25" ht="12.75">
      <c r="A71" s="2">
        <f t="shared" si="18"/>
        <v>1.1400000000000006</v>
      </c>
      <c r="B71" s="15">
        <f t="shared" si="19"/>
        <v>18243.869374478458</v>
      </c>
      <c r="C71" s="9">
        <f t="shared" si="20"/>
        <v>1739709666.7929606</v>
      </c>
      <c r="D71" s="9">
        <f t="shared" si="0"/>
        <v>1307934696.7349553</v>
      </c>
      <c r="E71" s="10">
        <f t="shared" si="1"/>
        <v>1</v>
      </c>
      <c r="F71" s="11">
        <f t="shared" si="21"/>
        <v>0.6800000000000003</v>
      </c>
      <c r="G71" s="12">
        <f t="shared" si="22"/>
        <v>1</v>
      </c>
      <c r="H71" s="13">
        <f t="shared" si="23"/>
        <v>0.9719048417837769</v>
      </c>
      <c r="I71" s="14">
        <f t="shared" si="24"/>
        <v>1.330119669686767</v>
      </c>
      <c r="J71" s="8">
        <f t="shared" si="25"/>
        <v>0</v>
      </c>
      <c r="K71" s="9">
        <f t="shared" si="26"/>
        <v>1303438095.4631755</v>
      </c>
      <c r="L71" s="9">
        <f t="shared" si="4"/>
        <v>1307934696.7349553</v>
      </c>
      <c r="M71" s="10">
        <f t="shared" si="27"/>
        <v>1</v>
      </c>
      <c r="N71" s="11">
        <f t="shared" si="28"/>
        <v>0.5600000000000002</v>
      </c>
      <c r="O71" s="12">
        <v>0</v>
      </c>
      <c r="P71" s="13">
        <f t="shared" si="29"/>
        <v>0.7281777069626679</v>
      </c>
      <c r="Q71" s="14">
        <f t="shared" si="30"/>
        <v>0.9965620598008411</v>
      </c>
      <c r="R71" s="8">
        <f t="shared" si="31"/>
        <v>0</v>
      </c>
      <c r="S71" s="9">
        <f t="shared" si="32"/>
        <v>1510207707.4631755</v>
      </c>
      <c r="T71" s="9">
        <f t="shared" si="33"/>
        <v>1790000000</v>
      </c>
      <c r="U71" s="10">
        <f t="shared" si="34"/>
        <v>1</v>
      </c>
      <c r="V71" s="11">
        <f t="shared" si="35"/>
        <v>0.6800000000000003</v>
      </c>
      <c r="W71" s="12">
        <v>0</v>
      </c>
      <c r="X71" s="13">
        <f t="shared" si="36"/>
        <v>0.8436914566833383</v>
      </c>
      <c r="Y71" s="14">
        <f t="shared" si="37"/>
        <v>1.1546506956602356</v>
      </c>
    </row>
    <row r="72" spans="1:25" ht="12.75">
      <c r="A72" s="2">
        <f t="shared" si="18"/>
        <v>1.1600000000000006</v>
      </c>
      <c r="B72" s="15">
        <f t="shared" si="19"/>
        <v>17603.282526005838</v>
      </c>
      <c r="C72" s="9">
        <f t="shared" si="20"/>
        <v>1746366442.1880214</v>
      </c>
      <c r="D72" s="9">
        <f t="shared" si="0"/>
        <v>1307934696.7349553</v>
      </c>
      <c r="E72" s="10">
        <f t="shared" si="1"/>
        <v>1</v>
      </c>
      <c r="F72" s="11">
        <f t="shared" si="21"/>
        <v>0.6800000000000003</v>
      </c>
      <c r="G72" s="12">
        <f t="shared" si="22"/>
        <v>1</v>
      </c>
      <c r="H72" s="13">
        <f t="shared" si="23"/>
        <v>0.975623710719565</v>
      </c>
      <c r="I72" s="14">
        <f t="shared" si="24"/>
        <v>1.33520920161193</v>
      </c>
      <c r="J72" s="8">
        <f t="shared" si="25"/>
        <v>0</v>
      </c>
      <c r="K72" s="9">
        <f t="shared" si="26"/>
        <v>1303438095.4631755</v>
      </c>
      <c r="L72" s="9">
        <f t="shared" si="4"/>
        <v>1307934696.7349553</v>
      </c>
      <c r="M72" s="10">
        <f t="shared" si="27"/>
        <v>1</v>
      </c>
      <c r="N72" s="11">
        <f t="shared" si="28"/>
        <v>0.5600000000000002</v>
      </c>
      <c r="O72" s="12">
        <v>0</v>
      </c>
      <c r="P72" s="13">
        <f t="shared" si="29"/>
        <v>0.7281777069626679</v>
      </c>
      <c r="Q72" s="14">
        <f t="shared" si="30"/>
        <v>0.9965620598008411</v>
      </c>
      <c r="R72" s="8">
        <f t="shared" si="31"/>
        <v>0</v>
      </c>
      <c r="S72" s="9">
        <f t="shared" si="32"/>
        <v>1510207707.4631755</v>
      </c>
      <c r="T72" s="9">
        <f t="shared" si="33"/>
        <v>1790000000</v>
      </c>
      <c r="U72" s="10">
        <f t="shared" si="34"/>
        <v>1</v>
      </c>
      <c r="V72" s="11">
        <f t="shared" si="35"/>
        <v>0.6800000000000003</v>
      </c>
      <c r="W72" s="12">
        <v>0</v>
      </c>
      <c r="X72" s="13">
        <f t="shared" si="36"/>
        <v>0.8436914566833383</v>
      </c>
      <c r="Y72" s="14">
        <f t="shared" si="37"/>
        <v>1.1546506956602356</v>
      </c>
    </row>
    <row r="73" spans="1:25" ht="12.75">
      <c r="A73" s="2">
        <f t="shared" si="18"/>
        <v>1.1800000000000006</v>
      </c>
      <c r="B73" s="15">
        <f t="shared" si="19"/>
        <v>16985.18824761323</v>
      </c>
      <c r="C73" s="9">
        <f t="shared" si="20"/>
        <v>1752563953.301829</v>
      </c>
      <c r="D73" s="9">
        <f t="shared" si="0"/>
        <v>1307934696.7349553</v>
      </c>
      <c r="E73" s="10">
        <f t="shared" si="1"/>
        <v>1</v>
      </c>
      <c r="F73" s="11">
        <f t="shared" si="21"/>
        <v>0.6800000000000003</v>
      </c>
      <c r="G73" s="12">
        <f t="shared" si="22"/>
        <v>1</v>
      </c>
      <c r="H73" s="13">
        <f t="shared" si="23"/>
        <v>0.9790860074311895</v>
      </c>
      <c r="I73" s="14">
        <f t="shared" si="24"/>
        <v>1.3399475965251306</v>
      </c>
      <c r="J73" s="8">
        <f t="shared" si="25"/>
        <v>0</v>
      </c>
      <c r="K73" s="9">
        <f t="shared" si="26"/>
        <v>1303438095.4631755</v>
      </c>
      <c r="L73" s="9">
        <f t="shared" si="4"/>
        <v>1307934696.7349553</v>
      </c>
      <c r="M73" s="10">
        <f t="shared" si="27"/>
        <v>1</v>
      </c>
      <c r="N73" s="11">
        <f t="shared" si="28"/>
        <v>0.5600000000000002</v>
      </c>
      <c r="O73" s="12">
        <v>0</v>
      </c>
      <c r="P73" s="13">
        <f t="shared" si="29"/>
        <v>0.7281777069626679</v>
      </c>
      <c r="Q73" s="14">
        <f t="shared" si="30"/>
        <v>0.9965620598008411</v>
      </c>
      <c r="R73" s="8">
        <f t="shared" si="31"/>
        <v>0</v>
      </c>
      <c r="S73" s="9">
        <f t="shared" si="32"/>
        <v>1510207707.4631755</v>
      </c>
      <c r="T73" s="9">
        <f t="shared" si="33"/>
        <v>1790000000</v>
      </c>
      <c r="U73" s="10">
        <f t="shared" si="34"/>
        <v>1</v>
      </c>
      <c r="V73" s="11">
        <f t="shared" si="35"/>
        <v>0.6800000000000003</v>
      </c>
      <c r="W73" s="12">
        <v>0</v>
      </c>
      <c r="X73" s="13">
        <f t="shared" si="36"/>
        <v>0.8436914566833383</v>
      </c>
      <c r="Y73" s="14">
        <f t="shared" si="37"/>
        <v>1.1546506956602356</v>
      </c>
    </row>
    <row r="74" spans="1:25" ht="12.75">
      <c r="A74" s="2">
        <f t="shared" si="18"/>
        <v>1.2000000000000006</v>
      </c>
      <c r="B74" s="15">
        <f t="shared" si="19"/>
        <v>16388.796770185007</v>
      </c>
      <c r="C74" s="9">
        <f t="shared" si="20"/>
        <v>1758333885.6979663</v>
      </c>
      <c r="D74" s="9">
        <f t="shared" si="0"/>
        <v>1307934696.7349553</v>
      </c>
      <c r="E74" s="10">
        <f t="shared" si="1"/>
        <v>1</v>
      </c>
      <c r="F74" s="11">
        <f t="shared" si="21"/>
        <v>0.6800000000000003</v>
      </c>
      <c r="G74" s="12">
        <f t="shared" si="22"/>
        <v>1</v>
      </c>
      <c r="H74" s="13">
        <f t="shared" si="23"/>
        <v>0.9823094333508192</v>
      </c>
      <c r="I74" s="14">
        <f t="shared" si="24"/>
        <v>1.3443590800728498</v>
      </c>
      <c r="J74" s="8">
        <f t="shared" si="25"/>
        <v>0</v>
      </c>
      <c r="K74" s="9">
        <f t="shared" si="26"/>
        <v>1303438095.4631755</v>
      </c>
      <c r="L74" s="9">
        <f t="shared" si="4"/>
        <v>1307934696.7349553</v>
      </c>
      <c r="M74" s="10">
        <f t="shared" si="27"/>
        <v>1</v>
      </c>
      <c r="N74" s="11">
        <f t="shared" si="28"/>
        <v>0.5600000000000002</v>
      </c>
      <c r="O74" s="12">
        <v>0</v>
      </c>
      <c r="P74" s="13">
        <f t="shared" si="29"/>
        <v>0.7281777069626679</v>
      </c>
      <c r="Q74" s="14">
        <f t="shared" si="30"/>
        <v>0.9965620598008411</v>
      </c>
      <c r="R74" s="8">
        <f t="shared" si="31"/>
        <v>0</v>
      </c>
      <c r="S74" s="9">
        <f t="shared" si="32"/>
        <v>1510207707.4631755</v>
      </c>
      <c r="T74" s="9">
        <f t="shared" si="33"/>
        <v>1790000000</v>
      </c>
      <c r="U74" s="10">
        <f t="shared" si="34"/>
        <v>1</v>
      </c>
      <c r="V74" s="11">
        <f t="shared" si="35"/>
        <v>0.6800000000000003</v>
      </c>
      <c r="W74" s="12">
        <v>0</v>
      </c>
      <c r="X74" s="13">
        <f t="shared" si="36"/>
        <v>0.8436914566833383</v>
      </c>
      <c r="Y74" s="14">
        <f t="shared" si="37"/>
        <v>1.1546506956602356</v>
      </c>
    </row>
    <row r="75" spans="1:25" ht="12.75">
      <c r="A75" s="2">
        <f t="shared" si="18"/>
        <v>1.2200000000000006</v>
      </c>
      <c r="B75" s="15">
        <f t="shared" si="19"/>
        <v>15813.346055329666</v>
      </c>
      <c r="C75" s="9">
        <f t="shared" si="20"/>
        <v>1763705738.8894548</v>
      </c>
      <c r="D75" s="9">
        <f t="shared" si="0"/>
        <v>1307934696.7349553</v>
      </c>
      <c r="E75" s="10">
        <f t="shared" si="1"/>
        <v>1</v>
      </c>
      <c r="F75" s="11">
        <f t="shared" si="21"/>
        <v>0.6800000000000003</v>
      </c>
      <c r="G75" s="12">
        <f t="shared" si="22"/>
        <v>1</v>
      </c>
      <c r="H75" s="13">
        <f t="shared" si="23"/>
        <v>0.9853104686533267</v>
      </c>
      <c r="I75" s="14">
        <f t="shared" si="24"/>
        <v>1.3484662065256448</v>
      </c>
      <c r="J75" s="8">
        <f t="shared" si="25"/>
        <v>0</v>
      </c>
      <c r="K75" s="9">
        <f t="shared" si="26"/>
        <v>1303438095.4631755</v>
      </c>
      <c r="L75" s="9">
        <f t="shared" si="4"/>
        <v>1307934696.7349553</v>
      </c>
      <c r="M75" s="10">
        <f t="shared" si="27"/>
        <v>1</v>
      </c>
      <c r="N75" s="11">
        <f t="shared" si="28"/>
        <v>0.5600000000000002</v>
      </c>
      <c r="O75" s="12">
        <v>0</v>
      </c>
      <c r="P75" s="13">
        <f t="shared" si="29"/>
        <v>0.7281777069626679</v>
      </c>
      <c r="Q75" s="14">
        <f t="shared" si="30"/>
        <v>0.9965620598008411</v>
      </c>
      <c r="R75" s="8">
        <f t="shared" si="31"/>
        <v>0</v>
      </c>
      <c r="S75" s="9">
        <f t="shared" si="32"/>
        <v>1510207707.4631755</v>
      </c>
      <c r="T75" s="9">
        <f t="shared" si="33"/>
        <v>1790000000</v>
      </c>
      <c r="U75" s="10">
        <f t="shared" si="34"/>
        <v>1</v>
      </c>
      <c r="V75" s="11">
        <f t="shared" si="35"/>
        <v>0.6800000000000003</v>
      </c>
      <c r="W75" s="12">
        <v>0</v>
      </c>
      <c r="X75" s="13">
        <f t="shared" si="36"/>
        <v>0.8436914566833383</v>
      </c>
      <c r="Y75" s="14">
        <f t="shared" si="37"/>
        <v>1.1546506956602356</v>
      </c>
    </row>
    <row r="76" spans="1:25" ht="12.75">
      <c r="A76" s="2">
        <f t="shared" si="18"/>
        <v>1.2400000000000007</v>
      </c>
      <c r="B76" s="15">
        <f t="shared" si="19"/>
        <v>15258.100821686343</v>
      </c>
      <c r="C76" s="9">
        <f t="shared" si="20"/>
        <v>1768706977.158767</v>
      </c>
      <c r="D76" s="9">
        <f t="shared" si="0"/>
        <v>1307934696.7349553</v>
      </c>
      <c r="E76" s="10">
        <f t="shared" si="1"/>
        <v>1</v>
      </c>
      <c r="F76" s="11">
        <f t="shared" si="21"/>
        <v>0.6800000000000003</v>
      </c>
      <c r="G76" s="12">
        <f t="shared" si="22"/>
        <v>1</v>
      </c>
      <c r="H76" s="13">
        <f t="shared" si="23"/>
        <v>0.9881044565132776</v>
      </c>
      <c r="I76" s="14">
        <f t="shared" si="24"/>
        <v>1.3522899740897265</v>
      </c>
      <c r="J76" s="8">
        <f t="shared" si="25"/>
        <v>0</v>
      </c>
      <c r="K76" s="9">
        <f t="shared" si="26"/>
        <v>1303438095.4631755</v>
      </c>
      <c r="L76" s="9">
        <f t="shared" si="4"/>
        <v>1307934696.7349553</v>
      </c>
      <c r="M76" s="10">
        <f t="shared" si="27"/>
        <v>1</v>
      </c>
      <c r="N76" s="11">
        <f t="shared" si="28"/>
        <v>0.5600000000000002</v>
      </c>
      <c r="O76" s="12">
        <v>0</v>
      </c>
      <c r="P76" s="13">
        <f t="shared" si="29"/>
        <v>0.7281777069626679</v>
      </c>
      <c r="Q76" s="14">
        <f t="shared" si="30"/>
        <v>0.9965620598008411</v>
      </c>
      <c r="R76" s="8">
        <f t="shared" si="31"/>
        <v>0</v>
      </c>
      <c r="S76" s="9">
        <f t="shared" si="32"/>
        <v>1510207707.4631755</v>
      </c>
      <c r="T76" s="9">
        <f t="shared" si="33"/>
        <v>1790000000</v>
      </c>
      <c r="U76" s="10">
        <f t="shared" si="34"/>
        <v>1</v>
      </c>
      <c r="V76" s="11">
        <f t="shared" si="35"/>
        <v>0.6800000000000003</v>
      </c>
      <c r="W76" s="12">
        <v>0</v>
      </c>
      <c r="X76" s="13">
        <f t="shared" si="36"/>
        <v>0.8436914566833383</v>
      </c>
      <c r="Y76" s="14">
        <f t="shared" si="37"/>
        <v>1.1546506956602356</v>
      </c>
    </row>
    <row r="77" spans="1:25" ht="12.75">
      <c r="A77" s="2">
        <f t="shared" si="18"/>
        <v>1.2600000000000007</v>
      </c>
      <c r="B77" s="15">
        <f t="shared" si="19"/>
        <v>14722.351605420045</v>
      </c>
      <c r="C77" s="9">
        <f t="shared" si="20"/>
        <v>1773363169.972462</v>
      </c>
      <c r="D77" s="9">
        <f t="shared" si="0"/>
        <v>1307934696.7349553</v>
      </c>
      <c r="E77" s="10">
        <f t="shared" si="1"/>
        <v>1</v>
      </c>
      <c r="F77" s="11">
        <f t="shared" si="21"/>
        <v>0.6800000000000003</v>
      </c>
      <c r="G77" s="12">
        <f t="shared" si="22"/>
        <v>1</v>
      </c>
      <c r="H77" s="13">
        <f t="shared" si="23"/>
        <v>0.9907056815488614</v>
      </c>
      <c r="I77" s="14">
        <f t="shared" si="24"/>
        <v>1.3558499322629582</v>
      </c>
      <c r="J77" s="8">
        <f t="shared" si="25"/>
        <v>0</v>
      </c>
      <c r="K77" s="9">
        <f t="shared" si="26"/>
        <v>1303438095.4631755</v>
      </c>
      <c r="L77" s="9">
        <f t="shared" si="4"/>
        <v>1307934696.7349553</v>
      </c>
      <c r="M77" s="10">
        <f t="shared" si="27"/>
        <v>1</v>
      </c>
      <c r="N77" s="11">
        <f t="shared" si="28"/>
        <v>0.5600000000000002</v>
      </c>
      <c r="O77" s="12">
        <v>0</v>
      </c>
      <c r="P77" s="13">
        <f t="shared" si="29"/>
        <v>0.7281777069626679</v>
      </c>
      <c r="Q77" s="14">
        <f t="shared" si="30"/>
        <v>0.9965620598008411</v>
      </c>
      <c r="R77" s="8">
        <f t="shared" si="31"/>
        <v>0</v>
      </c>
      <c r="S77" s="9">
        <f t="shared" si="32"/>
        <v>1510207707.4631755</v>
      </c>
      <c r="T77" s="9">
        <f t="shared" si="33"/>
        <v>1790000000</v>
      </c>
      <c r="U77" s="10">
        <f t="shared" si="34"/>
        <v>1</v>
      </c>
      <c r="V77" s="11">
        <f t="shared" si="35"/>
        <v>0.6800000000000003</v>
      </c>
      <c r="W77" s="12">
        <v>0</v>
      </c>
      <c r="X77" s="13">
        <f t="shared" si="36"/>
        <v>0.8436914566833383</v>
      </c>
      <c r="Y77" s="14">
        <f t="shared" si="37"/>
        <v>1.1546506956602356</v>
      </c>
    </row>
    <row r="78" spans="1:25" ht="12.75">
      <c r="A78" s="2">
        <f t="shared" si="18"/>
        <v>1.2800000000000007</v>
      </c>
      <c r="B78" s="15">
        <f t="shared" si="19"/>
        <v>14205.413853705219</v>
      </c>
      <c r="C78" s="9">
        <f t="shared" si="20"/>
        <v>1777698122.7083342</v>
      </c>
      <c r="D78" s="9">
        <f t="shared" si="0"/>
        <v>1307934696.7349553</v>
      </c>
      <c r="E78" s="10">
        <f t="shared" si="1"/>
        <v>1</v>
      </c>
      <c r="F78" s="11">
        <f t="shared" si="21"/>
        <v>0.6800000000000003</v>
      </c>
      <c r="G78" s="12">
        <f t="shared" si="22"/>
        <v>1</v>
      </c>
      <c r="H78" s="13">
        <f t="shared" si="23"/>
        <v>0.993127442853818</v>
      </c>
      <c r="I78" s="14">
        <f t="shared" si="24"/>
        <v>1.359164281784149</v>
      </c>
      <c r="J78" s="8">
        <f t="shared" si="25"/>
        <v>0</v>
      </c>
      <c r="K78" s="9">
        <f t="shared" si="26"/>
        <v>1303438095.4631755</v>
      </c>
      <c r="L78" s="9">
        <f t="shared" si="4"/>
        <v>1307934696.7349553</v>
      </c>
      <c r="M78" s="10">
        <f t="shared" si="27"/>
        <v>1</v>
      </c>
      <c r="N78" s="11">
        <f t="shared" si="28"/>
        <v>0.5600000000000002</v>
      </c>
      <c r="O78" s="12">
        <v>0</v>
      </c>
      <c r="P78" s="13">
        <f t="shared" si="29"/>
        <v>0.7281777069626679</v>
      </c>
      <c r="Q78" s="14">
        <f t="shared" si="30"/>
        <v>0.9965620598008411</v>
      </c>
      <c r="R78" s="8">
        <f t="shared" si="31"/>
        <v>0</v>
      </c>
      <c r="S78" s="9">
        <f t="shared" si="32"/>
        <v>1510207707.4631755</v>
      </c>
      <c r="T78" s="9">
        <f t="shared" si="33"/>
        <v>1790000000</v>
      </c>
      <c r="U78" s="10">
        <f t="shared" si="34"/>
        <v>1</v>
      </c>
      <c r="V78" s="11">
        <f t="shared" si="35"/>
        <v>0.6800000000000003</v>
      </c>
      <c r="W78" s="12">
        <v>0</v>
      </c>
      <c r="X78" s="13">
        <f t="shared" si="36"/>
        <v>0.8436914566833383</v>
      </c>
      <c r="Y78" s="14">
        <f t="shared" si="37"/>
        <v>1.1546506956602356</v>
      </c>
    </row>
    <row r="79" spans="1:25" ht="12.75">
      <c r="A79" s="2">
        <f t="shared" si="18"/>
        <v>1.3000000000000007</v>
      </c>
      <c r="B79" s="15">
        <f t="shared" si="19"/>
        <v>13706.627050039318</v>
      </c>
      <c r="C79" s="9">
        <f t="shared" si="20"/>
        <v>1781733998.363435</v>
      </c>
      <c r="D79" s="9">
        <f t="shared" si="0"/>
        <v>1307934696.7349553</v>
      </c>
      <c r="E79" s="10">
        <f t="shared" si="1"/>
        <v>1</v>
      </c>
      <c r="F79" s="11">
        <f t="shared" si="21"/>
        <v>0.6800000000000003</v>
      </c>
      <c r="G79" s="12">
        <f t="shared" si="22"/>
        <v>1</v>
      </c>
      <c r="H79" s="13">
        <f t="shared" si="23"/>
        <v>0.9953821219907458</v>
      </c>
      <c r="I79" s="14">
        <f t="shared" si="24"/>
        <v>1.3622499676866453</v>
      </c>
      <c r="J79" s="8">
        <f t="shared" si="25"/>
        <v>0</v>
      </c>
      <c r="K79" s="9">
        <f t="shared" si="26"/>
        <v>1303438095.4631755</v>
      </c>
      <c r="L79" s="9">
        <f t="shared" si="4"/>
        <v>1307934696.7349553</v>
      </c>
      <c r="M79" s="10">
        <f t="shared" si="27"/>
        <v>1</v>
      </c>
      <c r="N79" s="11">
        <f t="shared" si="28"/>
        <v>0.5600000000000002</v>
      </c>
      <c r="O79" s="12">
        <v>0</v>
      </c>
      <c r="P79" s="13">
        <f t="shared" si="29"/>
        <v>0.7281777069626679</v>
      </c>
      <c r="Q79" s="14">
        <f t="shared" si="30"/>
        <v>0.9965620598008411</v>
      </c>
      <c r="R79" s="8">
        <f t="shared" si="31"/>
        <v>0</v>
      </c>
      <c r="S79" s="9">
        <f t="shared" si="32"/>
        <v>1510207707.4631755</v>
      </c>
      <c r="T79" s="9">
        <f t="shared" si="33"/>
        <v>1790000000</v>
      </c>
      <c r="U79" s="10">
        <f t="shared" si="34"/>
        <v>1</v>
      </c>
      <c r="V79" s="11">
        <f t="shared" si="35"/>
        <v>0.6800000000000003</v>
      </c>
      <c r="W79" s="12">
        <v>0</v>
      </c>
      <c r="X79" s="13">
        <f t="shared" si="36"/>
        <v>0.8436914566833383</v>
      </c>
      <c r="Y79" s="14">
        <f t="shared" si="37"/>
        <v>1.1546506956602356</v>
      </c>
    </row>
    <row r="80" spans="1:25" ht="12.75">
      <c r="A80" s="2">
        <f t="shared" si="18"/>
        <v>1.3200000000000007</v>
      </c>
      <c r="B80" s="15">
        <f t="shared" si="19"/>
        <v>13225.353870268744</v>
      </c>
      <c r="C80" s="9">
        <f t="shared" si="20"/>
        <v>1785491430.8652124</v>
      </c>
      <c r="D80" s="9">
        <f t="shared" si="0"/>
        <v>1307934696.7349553</v>
      </c>
      <c r="E80" s="10">
        <f t="shared" si="1"/>
        <v>1</v>
      </c>
      <c r="F80" s="11">
        <f t="shared" si="21"/>
        <v>0.6800000000000003</v>
      </c>
      <c r="G80" s="12">
        <f t="shared" si="22"/>
        <v>1</v>
      </c>
      <c r="H80" s="13">
        <f t="shared" si="23"/>
        <v>0.9974812462934147</v>
      </c>
      <c r="I80" s="14">
        <f t="shared" si="24"/>
        <v>1.3651227659319685</v>
      </c>
      <c r="J80" s="8">
        <f t="shared" si="25"/>
        <v>0</v>
      </c>
      <c r="K80" s="9">
        <f t="shared" si="26"/>
        <v>1303438095.4631755</v>
      </c>
      <c r="L80" s="9">
        <f t="shared" si="4"/>
        <v>1307934696.7349553</v>
      </c>
      <c r="M80" s="10">
        <f t="shared" si="27"/>
        <v>1</v>
      </c>
      <c r="N80" s="11">
        <f t="shared" si="28"/>
        <v>0.5600000000000002</v>
      </c>
      <c r="O80" s="12">
        <v>0</v>
      </c>
      <c r="P80" s="13">
        <f t="shared" si="29"/>
        <v>0.7281777069626679</v>
      </c>
      <c r="Q80" s="14">
        <f t="shared" si="30"/>
        <v>0.9965620598008411</v>
      </c>
      <c r="R80" s="8">
        <f t="shared" si="31"/>
        <v>0</v>
      </c>
      <c r="S80" s="9">
        <f t="shared" si="32"/>
        <v>1510207707.4631755</v>
      </c>
      <c r="T80" s="9">
        <f t="shared" si="33"/>
        <v>1790000000</v>
      </c>
      <c r="U80" s="10">
        <f t="shared" si="34"/>
        <v>1</v>
      </c>
      <c r="V80" s="11">
        <f t="shared" si="35"/>
        <v>0.6800000000000003</v>
      </c>
      <c r="W80" s="12">
        <v>0</v>
      </c>
      <c r="X80" s="13">
        <f t="shared" si="36"/>
        <v>0.8436914566833383</v>
      </c>
      <c r="Y80" s="14">
        <f t="shared" si="37"/>
        <v>1.1546506956602356</v>
      </c>
    </row>
    <row r="81" spans="1:25" ht="12.75">
      <c r="A81" s="2">
        <f t="shared" si="18"/>
        <v>1.3400000000000007</v>
      </c>
      <c r="B81" s="15">
        <f t="shared" si="19"/>
        <v>12760.979368248783</v>
      </c>
      <c r="C81" s="9">
        <f t="shared" si="20"/>
        <v>1788989630.565089</v>
      </c>
      <c r="D81" s="9">
        <f t="shared" si="0"/>
        <v>1307934696.7349553</v>
      </c>
      <c r="E81" s="10">
        <f t="shared" si="1"/>
        <v>1</v>
      </c>
      <c r="F81" s="11">
        <f t="shared" si="21"/>
        <v>0.6800000000000003</v>
      </c>
      <c r="G81" s="12">
        <f t="shared" si="22"/>
        <v>1</v>
      </c>
      <c r="H81" s="13">
        <f t="shared" si="23"/>
        <v>0.9994355478017257</v>
      </c>
      <c r="I81" s="14">
        <f t="shared" si="24"/>
        <v>1.3677973640664236</v>
      </c>
      <c r="J81" s="8">
        <f t="shared" si="25"/>
        <v>0</v>
      </c>
      <c r="K81" s="9">
        <f t="shared" si="26"/>
        <v>1303438095.4631755</v>
      </c>
      <c r="L81" s="9">
        <f t="shared" si="4"/>
        <v>1307934696.7349553</v>
      </c>
      <c r="M81" s="10">
        <f t="shared" si="27"/>
        <v>1</v>
      </c>
      <c r="N81" s="11">
        <f t="shared" si="28"/>
        <v>0.5600000000000002</v>
      </c>
      <c r="O81" s="12">
        <v>0</v>
      </c>
      <c r="P81" s="13">
        <f t="shared" si="29"/>
        <v>0.7281777069626679</v>
      </c>
      <c r="Q81" s="14">
        <f t="shared" si="30"/>
        <v>0.9965620598008411</v>
      </c>
      <c r="R81" s="8">
        <f t="shared" si="31"/>
        <v>0</v>
      </c>
      <c r="S81" s="9">
        <f t="shared" si="32"/>
        <v>1510207707.4631755</v>
      </c>
      <c r="T81" s="9">
        <f t="shared" si="33"/>
        <v>1790000000</v>
      </c>
      <c r="U81" s="10">
        <f t="shared" si="34"/>
        <v>1</v>
      </c>
      <c r="V81" s="11">
        <f t="shared" si="35"/>
        <v>0.6800000000000003</v>
      </c>
      <c r="W81" s="12">
        <v>0</v>
      </c>
      <c r="X81" s="13">
        <f t="shared" si="36"/>
        <v>0.8436914566833383</v>
      </c>
      <c r="Y81" s="14">
        <f t="shared" si="37"/>
        <v>1.1546506956602356</v>
      </c>
    </row>
    <row r="82" spans="1:25" ht="12.75">
      <c r="A82" s="2">
        <f t="shared" si="18"/>
        <v>1.3600000000000008</v>
      </c>
      <c r="B82" s="15">
        <f t="shared" si="19"/>
        <v>12312.910190097024</v>
      </c>
      <c r="C82" s="9">
        <f t="shared" si="20"/>
        <v>1792246482.4538264</v>
      </c>
      <c r="D82" s="9">
        <f t="shared" si="0"/>
        <v>1307934696.7349553</v>
      </c>
      <c r="E82" s="10">
        <f t="shared" si="1"/>
        <v>1</v>
      </c>
      <c r="F82" s="11">
        <f t="shared" si="21"/>
        <v>0.6800000000000003</v>
      </c>
      <c r="G82" s="12">
        <f t="shared" si="22"/>
        <v>1</v>
      </c>
      <c r="H82" s="13">
        <f t="shared" si="23"/>
        <v>1.0012550181306292</v>
      </c>
      <c r="I82" s="14">
        <f t="shared" si="24"/>
        <v>1.3702874363130484</v>
      </c>
      <c r="J82" s="8">
        <f t="shared" si="25"/>
        <v>0</v>
      </c>
      <c r="K82" s="9">
        <f t="shared" si="26"/>
        <v>1303438095.4631755</v>
      </c>
      <c r="L82" s="9">
        <f t="shared" si="4"/>
        <v>1307934696.7349553</v>
      </c>
      <c r="M82" s="10">
        <f t="shared" si="27"/>
        <v>1</v>
      </c>
      <c r="N82" s="11">
        <f t="shared" si="28"/>
        <v>0.5600000000000002</v>
      </c>
      <c r="O82" s="12">
        <v>0</v>
      </c>
      <c r="P82" s="13">
        <f t="shared" si="29"/>
        <v>0.7281777069626679</v>
      </c>
      <c r="Q82" s="14">
        <f t="shared" si="30"/>
        <v>0.9965620598008411</v>
      </c>
      <c r="R82" s="8">
        <f t="shared" si="31"/>
        <v>0</v>
      </c>
      <c r="S82" s="9">
        <f t="shared" si="32"/>
        <v>1510207707.4631755</v>
      </c>
      <c r="T82" s="9">
        <f t="shared" si="33"/>
        <v>1790000000</v>
      </c>
      <c r="U82" s="10">
        <f t="shared" si="34"/>
        <v>1</v>
      </c>
      <c r="V82" s="11">
        <f t="shared" si="35"/>
        <v>0.6800000000000003</v>
      </c>
      <c r="W82" s="12">
        <v>0</v>
      </c>
      <c r="X82" s="13">
        <f t="shared" si="36"/>
        <v>0.8436914566833383</v>
      </c>
      <c r="Y82" s="14">
        <f t="shared" si="37"/>
        <v>1.1546506956602356</v>
      </c>
    </row>
    <row r="83" spans="1:25" ht="12.75">
      <c r="A83" s="2">
        <f t="shared" si="18"/>
        <v>1.3800000000000008</v>
      </c>
      <c r="B83" s="15">
        <f t="shared" si="19"/>
        <v>11880.573816036236</v>
      </c>
      <c r="C83" s="9">
        <f t="shared" si="20"/>
        <v>1795278637.6008143</v>
      </c>
      <c r="D83" s="9">
        <f t="shared" si="0"/>
        <v>1307934696.7349553</v>
      </c>
      <c r="E83" s="10">
        <f t="shared" si="1"/>
        <v>1</v>
      </c>
      <c r="F83" s="11">
        <f t="shared" si="21"/>
        <v>0.6800000000000003</v>
      </c>
      <c r="G83" s="12">
        <f t="shared" si="22"/>
        <v>1</v>
      </c>
      <c r="H83" s="13">
        <f t="shared" si="23"/>
        <v>1.0029489595535275</v>
      </c>
      <c r="I83" s="14">
        <f t="shared" si="24"/>
        <v>1.3726057134828162</v>
      </c>
      <c r="J83" s="8">
        <f t="shared" si="25"/>
        <v>0</v>
      </c>
      <c r="K83" s="9">
        <f t="shared" si="26"/>
        <v>1303438095.4631755</v>
      </c>
      <c r="L83" s="9">
        <f t="shared" si="4"/>
        <v>1307934696.7349553</v>
      </c>
      <c r="M83" s="10">
        <f t="shared" si="27"/>
        <v>1</v>
      </c>
      <c r="N83" s="11">
        <f t="shared" si="28"/>
        <v>0.5600000000000002</v>
      </c>
      <c r="O83" s="12">
        <v>0</v>
      </c>
      <c r="P83" s="13">
        <f t="shared" si="29"/>
        <v>0.7281777069626679</v>
      </c>
      <c r="Q83" s="14">
        <f t="shared" si="30"/>
        <v>0.9965620598008411</v>
      </c>
      <c r="R83" s="8">
        <f t="shared" si="31"/>
        <v>0</v>
      </c>
      <c r="S83" s="9">
        <f t="shared" si="32"/>
        <v>1510207707.4631755</v>
      </c>
      <c r="T83" s="9">
        <f t="shared" si="33"/>
        <v>1790000000</v>
      </c>
      <c r="U83" s="10">
        <f t="shared" si="34"/>
        <v>1</v>
      </c>
      <c r="V83" s="11">
        <f t="shared" si="35"/>
        <v>0.6800000000000003</v>
      </c>
      <c r="W83" s="12">
        <v>0</v>
      </c>
      <c r="X83" s="13">
        <f t="shared" si="36"/>
        <v>0.8436914566833383</v>
      </c>
      <c r="Y83" s="14">
        <f t="shared" si="37"/>
        <v>1.1546506956602356</v>
      </c>
    </row>
    <row r="84" spans="1:25" ht="12.75">
      <c r="A84" s="2">
        <f aca="true" t="shared" si="38" ref="A84:A89">A83+dt</f>
        <v>1.4000000000000008</v>
      </c>
      <c r="B84" s="15">
        <f aca="true" t="shared" si="39" ref="B84:B89">IF(G83=1,B83*EXP(-dt/tau),B83)</f>
        <v>11463.41782885802</v>
      </c>
      <c r="C84" s="9">
        <f aca="true" t="shared" si="40" ref="C84:C89">C83+B83^2*dt</f>
        <v>1798101598.28478</v>
      </c>
      <c r="D84" s="9">
        <f t="shared" si="0"/>
        <v>1307934696.7349553</v>
      </c>
      <c r="E84" s="10">
        <f t="shared" si="1"/>
        <v>1</v>
      </c>
      <c r="F84" s="11">
        <f aca="true" t="shared" si="41" ref="F84:F89">IF(B84=Iflat,F83+dt,F83)</f>
        <v>0.6800000000000003</v>
      </c>
      <c r="G84" s="12">
        <f aca="true" t="shared" si="42" ref="G84:G89">IF(C84&gt;=D84,1,0)</f>
        <v>1</v>
      </c>
      <c r="H84" s="13">
        <f aca="true" t="shared" si="43" ref="H84:H89">C84/I2Tmax</f>
        <v>1.0045260325613297</v>
      </c>
      <c r="I84" s="14">
        <f aca="true" t="shared" si="44" ref="I84:I89">C84/I2TTrip</f>
        <v>1.3747640480625265</v>
      </c>
      <c r="J84" s="8">
        <f aca="true" t="shared" si="45" ref="J84:J89">IF(O83=1,J83*EXP(-dt/tau),IF(M83=1,IF(J83+didt*dt&gt;=0,J83+didt*dt,0),J83))</f>
        <v>0</v>
      </c>
      <c r="K84" s="9">
        <f aca="true" t="shared" si="46" ref="K84:K89">K83+J83^2*dt</f>
        <v>1303438095.4631755</v>
      </c>
      <c r="L84" s="9">
        <f t="shared" si="4"/>
        <v>1307934696.7349553</v>
      </c>
      <c r="M84" s="10">
        <f aca="true" t="shared" si="47" ref="M84:M89">IF(M83=1,1,IF(K83+J83^2*dt&gt;=L84-I2Tramp,1,0))</f>
        <v>1</v>
      </c>
      <c r="N84" s="11">
        <f aca="true" t="shared" si="48" ref="N84:N89">IF(J84=Iflat,N83+dt,N83)</f>
        <v>0.5600000000000002</v>
      </c>
      <c r="O84" s="12">
        <v>0</v>
      </c>
      <c r="P84" s="13">
        <f aca="true" t="shared" si="49" ref="P84:P89">K84/I2Tmax</f>
        <v>0.7281777069626679</v>
      </c>
      <c r="Q84" s="14">
        <f aca="true" t="shared" si="50" ref="Q84:Q89">K84/I2TTrip</f>
        <v>0.9965620598008411</v>
      </c>
      <c r="R84" s="8">
        <f aca="true" t="shared" si="51" ref="R84:R89">IF(W83=1,R83*EXP(-dt/tau),IF(U83=1,IF(R83+didt*dt&gt;=0,R83+didt*dt,0),R83))</f>
        <v>0</v>
      </c>
      <c r="S84" s="9">
        <f aca="true" t="shared" si="52" ref="S84:S89">S83+R83^2*dt</f>
        <v>1510207707.4631755</v>
      </c>
      <c r="T84" s="9">
        <f aca="true" t="shared" si="53" ref="T84:T89">I2Tmax-R84^2*tau/2</f>
        <v>1790000000</v>
      </c>
      <c r="U84" s="10">
        <f aca="true" t="shared" si="54" ref="U84:U89">IF(U83=1,1,IF(S83+R83^2*dt&gt;=T84,1,0))</f>
        <v>1</v>
      </c>
      <c r="V84" s="11">
        <f aca="true" t="shared" si="55" ref="V84:V89">IF(R84=Iflat,V83+dt,V83)</f>
        <v>0.6800000000000003</v>
      </c>
      <c r="W84" s="12">
        <v>0</v>
      </c>
      <c r="X84" s="13">
        <f aca="true" t="shared" si="56" ref="X84:X89">S84/I2Tmax</f>
        <v>0.8436914566833383</v>
      </c>
      <c r="Y84" s="14">
        <f aca="true" t="shared" si="57" ref="Y84:Y89">S84/I2TTrip</f>
        <v>1.1546506956602356</v>
      </c>
    </row>
    <row r="85" spans="1:25" ht="12.75">
      <c r="A85" s="2">
        <f t="shared" si="38"/>
        <v>1.4200000000000008</v>
      </c>
      <c r="B85" s="15">
        <f t="shared" si="39"/>
        <v>11060.909208072473</v>
      </c>
      <c r="C85" s="9">
        <f t="shared" si="40"/>
        <v>1800729797.2511597</v>
      </c>
      <c r="D85" s="9">
        <f t="shared" si="0"/>
        <v>1307934696.7349553</v>
      </c>
      <c r="E85" s="10">
        <f t="shared" si="1"/>
        <v>1</v>
      </c>
      <c r="F85" s="11">
        <f t="shared" si="41"/>
        <v>0.6800000000000003</v>
      </c>
      <c r="G85" s="12">
        <f t="shared" si="42"/>
        <v>1</v>
      </c>
      <c r="H85" s="13">
        <f t="shared" si="43"/>
        <v>1.0059943001403127</v>
      </c>
      <c r="I85" s="14">
        <f t="shared" si="44"/>
        <v>1.3767734748121496</v>
      </c>
      <c r="J85" s="8">
        <f t="shared" si="45"/>
        <v>0</v>
      </c>
      <c r="K85" s="9">
        <f t="shared" si="46"/>
        <v>1303438095.4631755</v>
      </c>
      <c r="L85" s="9">
        <f t="shared" si="4"/>
        <v>1307934696.7349553</v>
      </c>
      <c r="M85" s="10">
        <f t="shared" si="47"/>
        <v>1</v>
      </c>
      <c r="N85" s="11">
        <f t="shared" si="48"/>
        <v>0.5600000000000002</v>
      </c>
      <c r="O85" s="12">
        <v>0</v>
      </c>
      <c r="P85" s="13">
        <f t="shared" si="49"/>
        <v>0.7281777069626679</v>
      </c>
      <c r="Q85" s="14">
        <f t="shared" si="50"/>
        <v>0.9965620598008411</v>
      </c>
      <c r="R85" s="8">
        <f t="shared" si="51"/>
        <v>0</v>
      </c>
      <c r="S85" s="9">
        <f t="shared" si="52"/>
        <v>1510207707.4631755</v>
      </c>
      <c r="T85" s="9">
        <f t="shared" si="53"/>
        <v>1790000000</v>
      </c>
      <c r="U85" s="10">
        <f t="shared" si="54"/>
        <v>1</v>
      </c>
      <c r="V85" s="11">
        <f t="shared" si="55"/>
        <v>0.6800000000000003</v>
      </c>
      <c r="W85" s="12">
        <v>0</v>
      </c>
      <c r="X85" s="13">
        <f t="shared" si="56"/>
        <v>0.8436914566833383</v>
      </c>
      <c r="Y85" s="14">
        <f t="shared" si="57"/>
        <v>1.1546506956602356</v>
      </c>
    </row>
    <row r="86" spans="1:25" ht="12.75">
      <c r="A86" s="2">
        <f t="shared" si="38"/>
        <v>1.4400000000000008</v>
      </c>
      <c r="B86" s="15">
        <f t="shared" si="39"/>
        <v>10672.53364884199</v>
      </c>
      <c r="C86" s="9">
        <f t="shared" si="40"/>
        <v>1803176671.5013442</v>
      </c>
      <c r="D86" s="9">
        <f t="shared" si="0"/>
        <v>1307934696.7349553</v>
      </c>
      <c r="E86" s="10">
        <f t="shared" si="1"/>
        <v>1</v>
      </c>
      <c r="F86" s="11">
        <f t="shared" si="41"/>
        <v>0.6800000000000003</v>
      </c>
      <c r="G86" s="12">
        <f t="shared" si="42"/>
        <v>1</v>
      </c>
      <c r="H86" s="13">
        <f t="shared" si="43"/>
        <v>1.0073612689951643</v>
      </c>
      <c r="I86" s="14">
        <f t="shared" si="44"/>
        <v>1.378644267181442</v>
      </c>
      <c r="J86" s="8">
        <f t="shared" si="45"/>
        <v>0</v>
      </c>
      <c r="K86" s="9">
        <f t="shared" si="46"/>
        <v>1303438095.4631755</v>
      </c>
      <c r="L86" s="9">
        <f t="shared" si="4"/>
        <v>1307934696.7349553</v>
      </c>
      <c r="M86" s="10">
        <f t="shared" si="47"/>
        <v>1</v>
      </c>
      <c r="N86" s="11">
        <f t="shared" si="48"/>
        <v>0.5600000000000002</v>
      </c>
      <c r="O86" s="12">
        <v>0</v>
      </c>
      <c r="P86" s="13">
        <f t="shared" si="49"/>
        <v>0.7281777069626679</v>
      </c>
      <c r="Q86" s="14">
        <f t="shared" si="50"/>
        <v>0.9965620598008411</v>
      </c>
      <c r="R86" s="8">
        <f t="shared" si="51"/>
        <v>0</v>
      </c>
      <c r="S86" s="9">
        <f t="shared" si="52"/>
        <v>1510207707.4631755</v>
      </c>
      <c r="T86" s="9">
        <f t="shared" si="53"/>
        <v>1790000000</v>
      </c>
      <c r="U86" s="10">
        <f t="shared" si="54"/>
        <v>1</v>
      </c>
      <c r="V86" s="11">
        <f t="shared" si="55"/>
        <v>0.6800000000000003</v>
      </c>
      <c r="W86" s="12">
        <v>0</v>
      </c>
      <c r="X86" s="13">
        <f t="shared" si="56"/>
        <v>0.8436914566833383</v>
      </c>
      <c r="Y86" s="14">
        <f t="shared" si="57"/>
        <v>1.1546506956602356</v>
      </c>
    </row>
    <row r="87" spans="1:25" ht="12.75">
      <c r="A87" s="2">
        <f t="shared" si="38"/>
        <v>1.4600000000000009</v>
      </c>
      <c r="B87" s="15">
        <f t="shared" si="39"/>
        <v>10297.79490482897</v>
      </c>
      <c r="C87" s="9">
        <f t="shared" si="40"/>
        <v>1805454730.9910574</v>
      </c>
      <c r="D87" s="9">
        <f t="shared" si="0"/>
        <v>1307934696.7349553</v>
      </c>
      <c r="E87" s="10">
        <f t="shared" si="1"/>
        <v>1</v>
      </c>
      <c r="F87" s="11">
        <f t="shared" si="41"/>
        <v>0.6800000000000003</v>
      </c>
      <c r="G87" s="12">
        <f t="shared" si="42"/>
        <v>1</v>
      </c>
      <c r="H87" s="13">
        <f t="shared" si="43"/>
        <v>1.008633927927965</v>
      </c>
      <c r="I87" s="14">
        <f t="shared" si="44"/>
        <v>1.3803859898342625</v>
      </c>
      <c r="J87" s="8">
        <f t="shared" si="45"/>
        <v>0</v>
      </c>
      <c r="K87" s="9">
        <f t="shared" si="46"/>
        <v>1303438095.4631755</v>
      </c>
      <c r="L87" s="9">
        <f t="shared" si="4"/>
        <v>1307934696.7349553</v>
      </c>
      <c r="M87" s="10">
        <f t="shared" si="47"/>
        <v>1</v>
      </c>
      <c r="N87" s="11">
        <f t="shared" si="48"/>
        <v>0.5600000000000002</v>
      </c>
      <c r="O87" s="12">
        <v>0</v>
      </c>
      <c r="P87" s="13">
        <f t="shared" si="49"/>
        <v>0.7281777069626679</v>
      </c>
      <c r="Q87" s="14">
        <f t="shared" si="50"/>
        <v>0.9965620598008411</v>
      </c>
      <c r="R87" s="8">
        <f t="shared" si="51"/>
        <v>0</v>
      </c>
      <c r="S87" s="9">
        <f t="shared" si="52"/>
        <v>1510207707.4631755</v>
      </c>
      <c r="T87" s="9">
        <f t="shared" si="53"/>
        <v>1790000000</v>
      </c>
      <c r="U87" s="10">
        <f t="shared" si="54"/>
        <v>1</v>
      </c>
      <c r="V87" s="11">
        <f t="shared" si="55"/>
        <v>0.6800000000000003</v>
      </c>
      <c r="W87" s="12">
        <v>0</v>
      </c>
      <c r="X87" s="13">
        <f t="shared" si="56"/>
        <v>0.8436914566833383</v>
      </c>
      <c r="Y87" s="14">
        <f t="shared" si="57"/>
        <v>1.1546506956602356</v>
      </c>
    </row>
    <row r="88" spans="1:25" ht="12.75">
      <c r="A88" s="2">
        <f t="shared" si="38"/>
        <v>1.4800000000000009</v>
      </c>
      <c r="B88" s="15">
        <f t="shared" si="39"/>
        <v>9936.214154117726</v>
      </c>
      <c r="C88" s="9">
        <f t="shared" si="40"/>
        <v>1807575622.5890958</v>
      </c>
      <c r="D88" s="9">
        <f t="shared" si="0"/>
        <v>1307934696.7349553</v>
      </c>
      <c r="E88" s="10">
        <f t="shared" si="1"/>
        <v>1</v>
      </c>
      <c r="F88" s="11">
        <f t="shared" si="41"/>
        <v>0.6800000000000003</v>
      </c>
      <c r="G88" s="12">
        <f t="shared" si="42"/>
        <v>1</v>
      </c>
      <c r="H88" s="13">
        <f t="shared" si="43"/>
        <v>1.0098187835693273</v>
      </c>
      <c r="I88" s="14">
        <f t="shared" si="44"/>
        <v>1.382007547549134</v>
      </c>
      <c r="J88" s="8">
        <f t="shared" si="45"/>
        <v>0</v>
      </c>
      <c r="K88" s="9">
        <f t="shared" si="46"/>
        <v>1303438095.4631755</v>
      </c>
      <c r="L88" s="9">
        <f t="shared" si="4"/>
        <v>1307934696.7349553</v>
      </c>
      <c r="M88" s="10">
        <f t="shared" si="47"/>
        <v>1</v>
      </c>
      <c r="N88" s="11">
        <f t="shared" si="48"/>
        <v>0.5600000000000002</v>
      </c>
      <c r="O88" s="12">
        <v>0</v>
      </c>
      <c r="P88" s="13">
        <f t="shared" si="49"/>
        <v>0.7281777069626679</v>
      </c>
      <c r="Q88" s="14">
        <f t="shared" si="50"/>
        <v>0.9965620598008411</v>
      </c>
      <c r="R88" s="8">
        <f t="shared" si="51"/>
        <v>0</v>
      </c>
      <c r="S88" s="9">
        <f t="shared" si="52"/>
        <v>1510207707.4631755</v>
      </c>
      <c r="T88" s="9">
        <f t="shared" si="53"/>
        <v>1790000000</v>
      </c>
      <c r="U88" s="10">
        <f t="shared" si="54"/>
        <v>1</v>
      </c>
      <c r="V88" s="11">
        <f t="shared" si="55"/>
        <v>0.6800000000000003</v>
      </c>
      <c r="W88" s="12">
        <v>0</v>
      </c>
      <c r="X88" s="13">
        <f t="shared" si="56"/>
        <v>0.8436914566833383</v>
      </c>
      <c r="Y88" s="14">
        <f t="shared" si="57"/>
        <v>1.1546506956602356</v>
      </c>
    </row>
    <row r="89" spans="1:25" ht="12.75">
      <c r="A89" s="2">
        <f t="shared" si="38"/>
        <v>1.5000000000000009</v>
      </c>
      <c r="B89" s="15">
        <f t="shared" si="39"/>
        <v>9587.329387400454</v>
      </c>
      <c r="C89" s="9">
        <f t="shared" si="40"/>
        <v>1809550189.6234257</v>
      </c>
      <c r="D89" s="9">
        <f t="shared" si="0"/>
        <v>1307934696.7349553</v>
      </c>
      <c r="E89" s="10">
        <f t="shared" si="1"/>
        <v>1</v>
      </c>
      <c r="F89" s="11">
        <f t="shared" si="41"/>
        <v>0.6800000000000003</v>
      </c>
      <c r="G89" s="12">
        <f t="shared" si="42"/>
        <v>1</v>
      </c>
      <c r="H89" s="13">
        <f t="shared" si="43"/>
        <v>1.010921893644372</v>
      </c>
      <c r="I89" s="14">
        <f t="shared" si="44"/>
        <v>1.3835172307460544</v>
      </c>
      <c r="J89" s="8">
        <f t="shared" si="45"/>
        <v>0</v>
      </c>
      <c r="K89" s="9">
        <f t="shared" si="46"/>
        <v>1303438095.4631755</v>
      </c>
      <c r="L89" s="9">
        <f t="shared" si="4"/>
        <v>1307934696.7349553</v>
      </c>
      <c r="M89" s="10">
        <f t="shared" si="47"/>
        <v>1</v>
      </c>
      <c r="N89" s="11">
        <f t="shared" si="48"/>
        <v>0.5600000000000002</v>
      </c>
      <c r="O89" s="12">
        <v>0</v>
      </c>
      <c r="P89" s="13">
        <f t="shared" si="49"/>
        <v>0.7281777069626679</v>
      </c>
      <c r="Q89" s="14">
        <f t="shared" si="50"/>
        <v>0.9965620598008411</v>
      </c>
      <c r="R89" s="8">
        <f t="shared" si="51"/>
        <v>0</v>
      </c>
      <c r="S89" s="9">
        <f t="shared" si="52"/>
        <v>1510207707.4631755</v>
      </c>
      <c r="T89" s="9">
        <f t="shared" si="53"/>
        <v>1790000000</v>
      </c>
      <c r="U89" s="10">
        <f t="shared" si="54"/>
        <v>1</v>
      </c>
      <c r="V89" s="11">
        <f t="shared" si="55"/>
        <v>0.6800000000000003</v>
      </c>
      <c r="W89" s="12">
        <v>0</v>
      </c>
      <c r="X89" s="13">
        <f t="shared" si="56"/>
        <v>0.8436914566833383</v>
      </c>
      <c r="Y89" s="14">
        <f t="shared" si="57"/>
        <v>1.1546506956602356</v>
      </c>
    </row>
    <row r="90" ht="12.75">
      <c r="E90" t="s">
        <v>17</v>
      </c>
    </row>
    <row r="91" spans="1:7" ht="12.75">
      <c r="A91" t="s">
        <v>20</v>
      </c>
      <c r="B91" t="s">
        <v>21</v>
      </c>
      <c r="C91" t="s">
        <v>22</v>
      </c>
      <c r="D91" t="s">
        <v>23</v>
      </c>
      <c r="E91" t="s">
        <v>24</v>
      </c>
      <c r="F91" t="s">
        <v>25</v>
      </c>
      <c r="G91" t="s">
        <v>26</v>
      </c>
    </row>
    <row r="92" spans="1:7" ht="12.75">
      <c r="A92" s="4">
        <f>A14</f>
        <v>0</v>
      </c>
      <c r="B92" s="4">
        <f>B14/Iflat</f>
        <v>1</v>
      </c>
      <c r="C92" s="4">
        <f>C14/I2Tmax</f>
        <v>0.09217877094972067</v>
      </c>
      <c r="D92" s="4">
        <f>J14/Iflat</f>
        <v>1</v>
      </c>
      <c r="E92" s="4">
        <f>K14/I2Tmax</f>
        <v>0.09217877094972067</v>
      </c>
      <c r="F92" s="4">
        <f>R14/Iflat</f>
        <v>1</v>
      </c>
      <c r="G92" s="4">
        <f>S14/I2Tmax</f>
        <v>0.09217877094972067</v>
      </c>
    </row>
    <row r="93" spans="1:7" ht="12.75">
      <c r="A93" s="4">
        <f aca="true" t="shared" si="58" ref="A93:A156">A15</f>
        <v>0.02</v>
      </c>
      <c r="B93" s="4">
        <f aca="true" t="shared" si="59" ref="B93:B156">B15/Iflat</f>
        <v>1</v>
      </c>
      <c r="C93" s="4">
        <f aca="true" t="shared" si="60" ref="C93:C156">C15/I2Tmax</f>
        <v>0.1114310625698324</v>
      </c>
      <c r="D93" s="4">
        <f aca="true" t="shared" si="61" ref="D93:D156">J15/Iflat</f>
        <v>1</v>
      </c>
      <c r="E93" s="4">
        <f aca="true" t="shared" si="62" ref="E93:E156">K15/I2Tmax</f>
        <v>0.1114310625698324</v>
      </c>
      <c r="F93" s="4">
        <f aca="true" t="shared" si="63" ref="F93:F156">R15/Iflat</f>
        <v>1</v>
      </c>
      <c r="G93" s="4">
        <f aca="true" t="shared" si="64" ref="G93:G156">S15/I2Tmax</f>
        <v>0.1114310625698324</v>
      </c>
    </row>
    <row r="94" spans="1:7" ht="12.75">
      <c r="A94" s="4">
        <f t="shared" si="58"/>
        <v>0.04</v>
      </c>
      <c r="B94" s="4">
        <f t="shared" si="59"/>
        <v>1</v>
      </c>
      <c r="C94" s="4">
        <f t="shared" si="60"/>
        <v>0.13068335418994415</v>
      </c>
      <c r="D94" s="4">
        <f t="shared" si="61"/>
        <v>1</v>
      </c>
      <c r="E94" s="4">
        <f t="shared" si="62"/>
        <v>0.13068335418994415</v>
      </c>
      <c r="F94" s="4">
        <f t="shared" si="63"/>
        <v>1</v>
      </c>
      <c r="G94" s="4">
        <f t="shared" si="64"/>
        <v>0.13068335418994415</v>
      </c>
    </row>
    <row r="95" spans="1:7" ht="12.75">
      <c r="A95" s="4">
        <f t="shared" si="58"/>
        <v>0.06</v>
      </c>
      <c r="B95" s="4">
        <f t="shared" si="59"/>
        <v>1</v>
      </c>
      <c r="C95" s="4">
        <f t="shared" si="60"/>
        <v>0.14993564581005586</v>
      </c>
      <c r="D95" s="4">
        <f t="shared" si="61"/>
        <v>1</v>
      </c>
      <c r="E95" s="4">
        <f t="shared" si="62"/>
        <v>0.14993564581005586</v>
      </c>
      <c r="F95" s="4">
        <f t="shared" si="63"/>
        <v>1</v>
      </c>
      <c r="G95" s="4">
        <f t="shared" si="64"/>
        <v>0.14993564581005586</v>
      </c>
    </row>
    <row r="96" spans="1:7" ht="12.75">
      <c r="A96" s="4">
        <f t="shared" si="58"/>
        <v>0.08</v>
      </c>
      <c r="B96" s="4">
        <f t="shared" si="59"/>
        <v>1</v>
      </c>
      <c r="C96" s="4">
        <f t="shared" si="60"/>
        <v>0.1691879374301676</v>
      </c>
      <c r="D96" s="4">
        <f t="shared" si="61"/>
        <v>1</v>
      </c>
      <c r="E96" s="4">
        <f t="shared" si="62"/>
        <v>0.1691879374301676</v>
      </c>
      <c r="F96" s="4">
        <f t="shared" si="63"/>
        <v>1</v>
      </c>
      <c r="G96" s="4">
        <f t="shared" si="64"/>
        <v>0.1691879374301676</v>
      </c>
    </row>
    <row r="97" spans="1:7" ht="12.75">
      <c r="A97" s="4">
        <f t="shared" si="58"/>
        <v>0.1</v>
      </c>
      <c r="B97" s="4">
        <f t="shared" si="59"/>
        <v>1</v>
      </c>
      <c r="C97" s="4">
        <f t="shared" si="60"/>
        <v>0.18844022905027932</v>
      </c>
      <c r="D97" s="4">
        <f t="shared" si="61"/>
        <v>1</v>
      </c>
      <c r="E97" s="4">
        <f t="shared" si="62"/>
        <v>0.18844022905027932</v>
      </c>
      <c r="F97" s="4">
        <f t="shared" si="63"/>
        <v>1</v>
      </c>
      <c r="G97" s="4">
        <f t="shared" si="64"/>
        <v>0.18844022905027932</v>
      </c>
    </row>
    <row r="98" spans="1:7" ht="12.75">
      <c r="A98" s="4">
        <f t="shared" si="58"/>
        <v>0.12000000000000001</v>
      </c>
      <c r="B98" s="4">
        <f t="shared" si="59"/>
        <v>1</v>
      </c>
      <c r="C98" s="4">
        <f t="shared" si="60"/>
        <v>0.20769252067039107</v>
      </c>
      <c r="D98" s="4">
        <f t="shared" si="61"/>
        <v>1</v>
      </c>
      <c r="E98" s="4">
        <f t="shared" si="62"/>
        <v>0.20769252067039107</v>
      </c>
      <c r="F98" s="4">
        <f t="shared" si="63"/>
        <v>1</v>
      </c>
      <c r="G98" s="4">
        <f t="shared" si="64"/>
        <v>0.20769252067039107</v>
      </c>
    </row>
    <row r="99" spans="1:7" ht="12.75">
      <c r="A99" s="4">
        <f t="shared" si="58"/>
        <v>0.14</v>
      </c>
      <c r="B99" s="4">
        <f t="shared" si="59"/>
        <v>1</v>
      </c>
      <c r="C99" s="4">
        <f t="shared" si="60"/>
        <v>0.22694481229050278</v>
      </c>
      <c r="D99" s="4">
        <f t="shared" si="61"/>
        <v>1</v>
      </c>
      <c r="E99" s="4">
        <f t="shared" si="62"/>
        <v>0.22694481229050278</v>
      </c>
      <c r="F99" s="4">
        <f t="shared" si="63"/>
        <v>1</v>
      </c>
      <c r="G99" s="4">
        <f t="shared" si="64"/>
        <v>0.22694481229050278</v>
      </c>
    </row>
    <row r="100" spans="1:7" ht="12.75">
      <c r="A100" s="4">
        <f t="shared" si="58"/>
        <v>0.16</v>
      </c>
      <c r="B100" s="4">
        <f t="shared" si="59"/>
        <v>1</v>
      </c>
      <c r="C100" s="4">
        <f t="shared" si="60"/>
        <v>0.24619710391061453</v>
      </c>
      <c r="D100" s="4">
        <f t="shared" si="61"/>
        <v>1</v>
      </c>
      <c r="E100" s="4">
        <f t="shared" si="62"/>
        <v>0.24619710391061453</v>
      </c>
      <c r="F100" s="4">
        <f t="shared" si="63"/>
        <v>1</v>
      </c>
      <c r="G100" s="4">
        <f t="shared" si="64"/>
        <v>0.24619710391061453</v>
      </c>
    </row>
    <row r="101" spans="1:7" ht="12.75">
      <c r="A101" s="4">
        <f t="shared" si="58"/>
        <v>0.18</v>
      </c>
      <c r="B101" s="4">
        <f t="shared" si="59"/>
        <v>1</v>
      </c>
      <c r="C101" s="4">
        <f t="shared" si="60"/>
        <v>0.2654493955307263</v>
      </c>
      <c r="D101" s="4">
        <f t="shared" si="61"/>
        <v>1</v>
      </c>
      <c r="E101" s="4">
        <f t="shared" si="62"/>
        <v>0.2654493955307263</v>
      </c>
      <c r="F101" s="4">
        <f t="shared" si="63"/>
        <v>1</v>
      </c>
      <c r="G101" s="4">
        <f t="shared" si="64"/>
        <v>0.2654493955307263</v>
      </c>
    </row>
    <row r="102" spans="1:7" ht="12.75">
      <c r="A102" s="4">
        <f t="shared" si="58"/>
        <v>0.19999999999999998</v>
      </c>
      <c r="B102" s="4">
        <f t="shared" si="59"/>
        <v>1</v>
      </c>
      <c r="C102" s="4">
        <f t="shared" si="60"/>
        <v>0.284701687150838</v>
      </c>
      <c r="D102" s="4">
        <f t="shared" si="61"/>
        <v>1</v>
      </c>
      <c r="E102" s="4">
        <f t="shared" si="62"/>
        <v>0.284701687150838</v>
      </c>
      <c r="F102" s="4">
        <f t="shared" si="63"/>
        <v>1</v>
      </c>
      <c r="G102" s="4">
        <f t="shared" si="64"/>
        <v>0.284701687150838</v>
      </c>
    </row>
    <row r="103" spans="1:7" ht="12.75">
      <c r="A103" s="4">
        <f t="shared" si="58"/>
        <v>0.21999999999999997</v>
      </c>
      <c r="B103" s="4">
        <f t="shared" si="59"/>
        <v>1</v>
      </c>
      <c r="C103" s="4">
        <f t="shared" si="60"/>
        <v>0.3039539787709497</v>
      </c>
      <c r="D103" s="4">
        <f t="shared" si="61"/>
        <v>1</v>
      </c>
      <c r="E103" s="4">
        <f t="shared" si="62"/>
        <v>0.3039539787709497</v>
      </c>
      <c r="F103" s="4">
        <f t="shared" si="63"/>
        <v>1</v>
      </c>
      <c r="G103" s="4">
        <f t="shared" si="64"/>
        <v>0.3039539787709497</v>
      </c>
    </row>
    <row r="104" spans="1:7" ht="12.75">
      <c r="A104" s="4">
        <f t="shared" si="58"/>
        <v>0.23999999999999996</v>
      </c>
      <c r="B104" s="4">
        <f t="shared" si="59"/>
        <v>1</v>
      </c>
      <c r="C104" s="4">
        <f t="shared" si="60"/>
        <v>0.3232062703910615</v>
      </c>
      <c r="D104" s="4">
        <f t="shared" si="61"/>
        <v>1</v>
      </c>
      <c r="E104" s="4">
        <f t="shared" si="62"/>
        <v>0.3232062703910615</v>
      </c>
      <c r="F104" s="4">
        <f t="shared" si="63"/>
        <v>1</v>
      </c>
      <c r="G104" s="4">
        <f t="shared" si="64"/>
        <v>0.3232062703910615</v>
      </c>
    </row>
    <row r="105" spans="1:7" ht="12.75">
      <c r="A105" s="4">
        <f t="shared" si="58"/>
        <v>0.25999999999999995</v>
      </c>
      <c r="B105" s="4">
        <f t="shared" si="59"/>
        <v>1</v>
      </c>
      <c r="C105" s="4">
        <f t="shared" si="60"/>
        <v>0.3424585620111732</v>
      </c>
      <c r="D105" s="4">
        <f t="shared" si="61"/>
        <v>1</v>
      </c>
      <c r="E105" s="4">
        <f t="shared" si="62"/>
        <v>0.3424585620111732</v>
      </c>
      <c r="F105" s="4">
        <f t="shared" si="63"/>
        <v>1</v>
      </c>
      <c r="G105" s="4">
        <f t="shared" si="64"/>
        <v>0.3424585620111732</v>
      </c>
    </row>
    <row r="106" spans="1:7" ht="12.75">
      <c r="A106" s="4">
        <f t="shared" si="58"/>
        <v>0.27999999999999997</v>
      </c>
      <c r="B106" s="4">
        <f t="shared" si="59"/>
        <v>1</v>
      </c>
      <c r="C106" s="4">
        <f t="shared" si="60"/>
        <v>0.3617108536312849</v>
      </c>
      <c r="D106" s="4">
        <f t="shared" si="61"/>
        <v>1</v>
      </c>
      <c r="E106" s="4">
        <f t="shared" si="62"/>
        <v>0.3617108536312849</v>
      </c>
      <c r="F106" s="4">
        <f t="shared" si="63"/>
        <v>1</v>
      </c>
      <c r="G106" s="4">
        <f t="shared" si="64"/>
        <v>0.3617108536312849</v>
      </c>
    </row>
    <row r="107" spans="1:7" ht="12.75">
      <c r="A107" s="4">
        <f t="shared" si="58"/>
        <v>0.3</v>
      </c>
      <c r="B107" s="4">
        <f t="shared" si="59"/>
        <v>1</v>
      </c>
      <c r="C107" s="4">
        <f t="shared" si="60"/>
        <v>0.38096314525139663</v>
      </c>
      <c r="D107" s="4">
        <f t="shared" si="61"/>
        <v>1</v>
      </c>
      <c r="E107" s="4">
        <f t="shared" si="62"/>
        <v>0.38096314525139663</v>
      </c>
      <c r="F107" s="4">
        <f t="shared" si="63"/>
        <v>1</v>
      </c>
      <c r="G107" s="4">
        <f t="shared" si="64"/>
        <v>0.38096314525139663</v>
      </c>
    </row>
    <row r="108" spans="1:7" ht="12.75">
      <c r="A108" s="4">
        <f t="shared" si="58"/>
        <v>0.32</v>
      </c>
      <c r="B108" s="4">
        <f t="shared" si="59"/>
        <v>1</v>
      </c>
      <c r="C108" s="4">
        <f t="shared" si="60"/>
        <v>0.4002154368715084</v>
      </c>
      <c r="D108" s="4">
        <f t="shared" si="61"/>
        <v>1</v>
      </c>
      <c r="E108" s="4">
        <f t="shared" si="62"/>
        <v>0.4002154368715084</v>
      </c>
      <c r="F108" s="4">
        <f t="shared" si="63"/>
        <v>1</v>
      </c>
      <c r="G108" s="4">
        <f t="shared" si="64"/>
        <v>0.4002154368715084</v>
      </c>
    </row>
    <row r="109" spans="1:7" ht="12.75">
      <c r="A109" s="4">
        <f t="shared" si="58"/>
        <v>0.34</v>
      </c>
      <c r="B109" s="4">
        <f t="shared" si="59"/>
        <v>1</v>
      </c>
      <c r="C109" s="4">
        <f t="shared" si="60"/>
        <v>0.4194677284916201</v>
      </c>
      <c r="D109" s="4">
        <f t="shared" si="61"/>
        <v>1</v>
      </c>
      <c r="E109" s="4">
        <f t="shared" si="62"/>
        <v>0.4194677284916201</v>
      </c>
      <c r="F109" s="4">
        <f t="shared" si="63"/>
        <v>1</v>
      </c>
      <c r="G109" s="4">
        <f t="shared" si="64"/>
        <v>0.4194677284916201</v>
      </c>
    </row>
    <row r="110" spans="1:7" ht="12.75">
      <c r="A110" s="4">
        <f t="shared" si="58"/>
        <v>0.36000000000000004</v>
      </c>
      <c r="B110" s="4">
        <f t="shared" si="59"/>
        <v>1</v>
      </c>
      <c r="C110" s="4">
        <f t="shared" si="60"/>
        <v>0.43872002011173183</v>
      </c>
      <c r="D110" s="4">
        <f t="shared" si="61"/>
        <v>1</v>
      </c>
      <c r="E110" s="4">
        <f t="shared" si="62"/>
        <v>0.43872002011173183</v>
      </c>
      <c r="F110" s="4">
        <f t="shared" si="63"/>
        <v>1</v>
      </c>
      <c r="G110" s="4">
        <f t="shared" si="64"/>
        <v>0.43872002011173183</v>
      </c>
    </row>
    <row r="111" spans="1:7" ht="12.75">
      <c r="A111" s="4">
        <f t="shared" si="58"/>
        <v>0.38000000000000006</v>
      </c>
      <c r="B111" s="4">
        <f t="shared" si="59"/>
        <v>1</v>
      </c>
      <c r="C111" s="4">
        <f t="shared" si="60"/>
        <v>0.45797231173184355</v>
      </c>
      <c r="D111" s="4">
        <f t="shared" si="61"/>
        <v>1</v>
      </c>
      <c r="E111" s="4">
        <f t="shared" si="62"/>
        <v>0.45797231173184355</v>
      </c>
      <c r="F111" s="4">
        <f t="shared" si="63"/>
        <v>1</v>
      </c>
      <c r="G111" s="4">
        <f t="shared" si="64"/>
        <v>0.45797231173184355</v>
      </c>
    </row>
    <row r="112" spans="1:7" ht="12.75">
      <c r="A112" s="4">
        <f t="shared" si="58"/>
        <v>0.4000000000000001</v>
      </c>
      <c r="B112" s="4">
        <f t="shared" si="59"/>
        <v>1</v>
      </c>
      <c r="C112" s="4">
        <f t="shared" si="60"/>
        <v>0.4772246033519553</v>
      </c>
      <c r="D112" s="4">
        <f t="shared" si="61"/>
        <v>1</v>
      </c>
      <c r="E112" s="4">
        <f t="shared" si="62"/>
        <v>0.4772246033519553</v>
      </c>
      <c r="F112" s="4">
        <f t="shared" si="63"/>
        <v>1</v>
      </c>
      <c r="G112" s="4">
        <f t="shared" si="64"/>
        <v>0.4772246033519553</v>
      </c>
    </row>
    <row r="113" spans="1:7" ht="12.75">
      <c r="A113" s="4">
        <f t="shared" si="58"/>
        <v>0.4200000000000001</v>
      </c>
      <c r="B113" s="4">
        <f t="shared" si="59"/>
        <v>1</v>
      </c>
      <c r="C113" s="4">
        <f t="shared" si="60"/>
        <v>0.49647689497206704</v>
      </c>
      <c r="D113" s="4">
        <f t="shared" si="61"/>
        <v>1</v>
      </c>
      <c r="E113" s="4">
        <f t="shared" si="62"/>
        <v>0.49647689497206704</v>
      </c>
      <c r="F113" s="4">
        <f t="shared" si="63"/>
        <v>1</v>
      </c>
      <c r="G113" s="4">
        <f t="shared" si="64"/>
        <v>0.49647689497206704</v>
      </c>
    </row>
    <row r="114" spans="1:7" ht="12.75">
      <c r="A114" s="4">
        <f t="shared" si="58"/>
        <v>0.4400000000000001</v>
      </c>
      <c r="B114" s="4">
        <f t="shared" si="59"/>
        <v>1</v>
      </c>
      <c r="C114" s="4">
        <f t="shared" si="60"/>
        <v>0.5157291865921788</v>
      </c>
      <c r="D114" s="4">
        <f t="shared" si="61"/>
        <v>1</v>
      </c>
      <c r="E114" s="4">
        <f t="shared" si="62"/>
        <v>0.5157291865921788</v>
      </c>
      <c r="F114" s="4">
        <f t="shared" si="63"/>
        <v>1</v>
      </c>
      <c r="G114" s="4">
        <f t="shared" si="64"/>
        <v>0.5157291865921788</v>
      </c>
    </row>
    <row r="115" spans="1:7" ht="12.75">
      <c r="A115" s="4">
        <f t="shared" si="58"/>
        <v>0.46000000000000013</v>
      </c>
      <c r="B115" s="4">
        <f t="shared" si="59"/>
        <v>1</v>
      </c>
      <c r="C115" s="4">
        <f t="shared" si="60"/>
        <v>0.5349814782122905</v>
      </c>
      <c r="D115" s="4">
        <f t="shared" si="61"/>
        <v>1</v>
      </c>
      <c r="E115" s="4">
        <f t="shared" si="62"/>
        <v>0.5349814782122905</v>
      </c>
      <c r="F115" s="4">
        <f t="shared" si="63"/>
        <v>1</v>
      </c>
      <c r="G115" s="4">
        <f t="shared" si="64"/>
        <v>0.5349814782122905</v>
      </c>
    </row>
    <row r="116" spans="1:7" ht="12.75">
      <c r="A116" s="4">
        <f t="shared" si="58"/>
        <v>0.48000000000000015</v>
      </c>
      <c r="B116" s="4">
        <f t="shared" si="59"/>
        <v>1</v>
      </c>
      <c r="C116" s="4">
        <f t="shared" si="60"/>
        <v>0.5542337698324022</v>
      </c>
      <c r="D116" s="4">
        <f t="shared" si="61"/>
        <v>1</v>
      </c>
      <c r="E116" s="4">
        <f t="shared" si="62"/>
        <v>0.5542337698324022</v>
      </c>
      <c r="F116" s="4">
        <f t="shared" si="63"/>
        <v>1</v>
      </c>
      <c r="G116" s="4">
        <f t="shared" si="64"/>
        <v>0.5542337698324022</v>
      </c>
    </row>
    <row r="117" spans="1:7" ht="12.75">
      <c r="A117" s="4">
        <f t="shared" si="58"/>
        <v>0.5000000000000001</v>
      </c>
      <c r="B117" s="4">
        <f t="shared" si="59"/>
        <v>1</v>
      </c>
      <c r="C117" s="4">
        <f t="shared" si="60"/>
        <v>0.573486061452514</v>
      </c>
      <c r="D117" s="4">
        <f t="shared" si="61"/>
        <v>1</v>
      </c>
      <c r="E117" s="4">
        <f t="shared" si="62"/>
        <v>0.573486061452514</v>
      </c>
      <c r="F117" s="4">
        <f t="shared" si="63"/>
        <v>1</v>
      </c>
      <c r="G117" s="4">
        <f t="shared" si="64"/>
        <v>0.573486061452514</v>
      </c>
    </row>
    <row r="118" spans="1:7" ht="12.75">
      <c r="A118" s="4">
        <f t="shared" si="58"/>
        <v>0.5200000000000001</v>
      </c>
      <c r="B118" s="4">
        <f t="shared" si="59"/>
        <v>1</v>
      </c>
      <c r="C118" s="4">
        <f t="shared" si="60"/>
        <v>0.5927383530726257</v>
      </c>
      <c r="D118" s="4">
        <f t="shared" si="61"/>
        <v>1</v>
      </c>
      <c r="E118" s="4">
        <f t="shared" si="62"/>
        <v>0.5927383530726257</v>
      </c>
      <c r="F118" s="4">
        <f t="shared" si="63"/>
        <v>1</v>
      </c>
      <c r="G118" s="4">
        <f t="shared" si="64"/>
        <v>0.5927383530726257</v>
      </c>
    </row>
    <row r="119" spans="1:7" ht="12.75">
      <c r="A119" s="4">
        <f t="shared" si="58"/>
        <v>0.5400000000000001</v>
      </c>
      <c r="B119" s="4">
        <f t="shared" si="59"/>
        <v>1</v>
      </c>
      <c r="C119" s="4">
        <f t="shared" si="60"/>
        <v>0.6119906446927375</v>
      </c>
      <c r="D119" s="4">
        <f t="shared" si="61"/>
        <v>1</v>
      </c>
      <c r="E119" s="4">
        <f t="shared" si="62"/>
        <v>0.6119906446927375</v>
      </c>
      <c r="F119" s="4">
        <f t="shared" si="63"/>
        <v>1</v>
      </c>
      <c r="G119" s="4">
        <f t="shared" si="64"/>
        <v>0.6119906446927375</v>
      </c>
    </row>
    <row r="120" spans="1:7" ht="12.75">
      <c r="A120" s="4">
        <f t="shared" si="58"/>
        <v>0.5600000000000002</v>
      </c>
      <c r="B120" s="4">
        <f t="shared" si="59"/>
        <v>1</v>
      </c>
      <c r="C120" s="4">
        <f t="shared" si="60"/>
        <v>0.6312429363128491</v>
      </c>
      <c r="D120" s="4">
        <f t="shared" si="61"/>
        <v>1</v>
      </c>
      <c r="E120" s="4">
        <f t="shared" si="62"/>
        <v>0.6312429363128491</v>
      </c>
      <c r="F120" s="4">
        <f t="shared" si="63"/>
        <v>1</v>
      </c>
      <c r="G120" s="4">
        <f t="shared" si="64"/>
        <v>0.6312429363128491</v>
      </c>
    </row>
    <row r="121" spans="1:7" ht="12.75">
      <c r="A121" s="4">
        <f t="shared" si="58"/>
        <v>0.5800000000000002</v>
      </c>
      <c r="B121" s="4">
        <f t="shared" si="59"/>
        <v>1</v>
      </c>
      <c r="C121" s="4">
        <f t="shared" si="60"/>
        <v>0.6504952279329609</v>
      </c>
      <c r="D121" s="4">
        <f t="shared" si="61"/>
        <v>0.92629704623021</v>
      </c>
      <c r="E121" s="4">
        <f t="shared" si="62"/>
        <v>0.6504952279329609</v>
      </c>
      <c r="F121" s="4">
        <f t="shared" si="63"/>
        <v>1</v>
      </c>
      <c r="G121" s="4">
        <f t="shared" si="64"/>
        <v>0.6504952279329609</v>
      </c>
    </row>
    <row r="122" spans="1:7" ht="12.75">
      <c r="A122" s="4">
        <f t="shared" si="58"/>
        <v>0.6000000000000002</v>
      </c>
      <c r="B122" s="4">
        <f t="shared" si="59"/>
        <v>1</v>
      </c>
      <c r="C122" s="4">
        <f t="shared" si="60"/>
        <v>0.6697475195530727</v>
      </c>
      <c r="D122" s="4">
        <f t="shared" si="61"/>
        <v>0.8525940924604201</v>
      </c>
      <c r="E122" s="4">
        <f t="shared" si="62"/>
        <v>0.6670141988968032</v>
      </c>
      <c r="F122" s="4">
        <f t="shared" si="63"/>
        <v>1</v>
      </c>
      <c r="G122" s="4">
        <f t="shared" si="64"/>
        <v>0.6697475195530727</v>
      </c>
    </row>
    <row r="123" spans="1:7" ht="12.75">
      <c r="A123" s="4">
        <f t="shared" si="58"/>
        <v>0.6200000000000002</v>
      </c>
      <c r="B123" s="4">
        <f t="shared" si="59"/>
        <v>1</v>
      </c>
      <c r="C123" s="4">
        <f t="shared" si="60"/>
        <v>0.6889998111731843</v>
      </c>
      <c r="D123" s="4">
        <f t="shared" si="61"/>
        <v>0.7788911386906301</v>
      </c>
      <c r="E123" s="4">
        <f t="shared" si="62"/>
        <v>0.681009010928796</v>
      </c>
      <c r="F123" s="4">
        <f t="shared" si="63"/>
        <v>1</v>
      </c>
      <c r="G123" s="4">
        <f t="shared" si="64"/>
        <v>0.6889998111731843</v>
      </c>
    </row>
    <row r="124" spans="1:7" ht="12.75">
      <c r="A124" s="4">
        <f t="shared" si="58"/>
        <v>0.6400000000000002</v>
      </c>
      <c r="B124" s="4">
        <f t="shared" si="59"/>
        <v>1</v>
      </c>
      <c r="C124" s="4">
        <f t="shared" si="60"/>
        <v>0.7082521027932961</v>
      </c>
      <c r="D124" s="4">
        <f t="shared" si="61"/>
        <v>0.7051881849208401</v>
      </c>
      <c r="E124" s="4">
        <f t="shared" si="62"/>
        <v>0.6926888257533587</v>
      </c>
      <c r="F124" s="4">
        <f t="shared" si="63"/>
        <v>1</v>
      </c>
      <c r="G124" s="4">
        <f t="shared" si="64"/>
        <v>0.7082521027932961</v>
      </c>
    </row>
    <row r="125" spans="1:7" ht="12.75">
      <c r="A125" s="4">
        <f t="shared" si="58"/>
        <v>0.6600000000000003</v>
      </c>
      <c r="B125" s="4">
        <f t="shared" si="59"/>
        <v>1</v>
      </c>
      <c r="C125" s="4">
        <f t="shared" si="60"/>
        <v>0.7275043944134079</v>
      </c>
      <c r="D125" s="4">
        <f t="shared" si="61"/>
        <v>0.6314852311510503</v>
      </c>
      <c r="E125" s="4">
        <f t="shared" si="62"/>
        <v>0.702262805094911</v>
      </c>
      <c r="F125" s="4">
        <f t="shared" si="63"/>
        <v>1</v>
      </c>
      <c r="G125" s="4">
        <f t="shared" si="64"/>
        <v>0.7275043944134079</v>
      </c>
    </row>
    <row r="126" spans="1:7" ht="12.75">
      <c r="A126" s="4">
        <f t="shared" si="58"/>
        <v>0.6800000000000003</v>
      </c>
      <c r="B126" s="4">
        <f t="shared" si="59"/>
        <v>1</v>
      </c>
      <c r="C126" s="4">
        <f t="shared" si="60"/>
        <v>0.7467566860335195</v>
      </c>
      <c r="D126" s="4">
        <f t="shared" si="61"/>
        <v>0.5577822773812603</v>
      </c>
      <c r="E126" s="4">
        <f t="shared" si="62"/>
        <v>0.7099401106778728</v>
      </c>
      <c r="F126" s="4">
        <f t="shared" si="63"/>
        <v>1</v>
      </c>
      <c r="G126" s="4">
        <f t="shared" si="64"/>
        <v>0.7467566860335195</v>
      </c>
    </row>
    <row r="127" spans="1:7" ht="12.75">
      <c r="A127" s="4">
        <f t="shared" si="58"/>
        <v>0.7000000000000003</v>
      </c>
      <c r="B127" s="4">
        <f t="shared" si="59"/>
        <v>0.9648875556317705</v>
      </c>
      <c r="C127" s="4">
        <f t="shared" si="60"/>
        <v>0.7660089776536313</v>
      </c>
      <c r="D127" s="4">
        <f t="shared" si="61"/>
        <v>0.4840793236114703</v>
      </c>
      <c r="E127" s="4">
        <f t="shared" si="62"/>
        <v>0.7159299042266637</v>
      </c>
      <c r="F127" s="4">
        <f t="shared" si="63"/>
        <v>0.92629704623021</v>
      </c>
      <c r="G127" s="4">
        <f t="shared" si="64"/>
        <v>0.7660089776536313</v>
      </c>
    </row>
    <row r="128" spans="1:7" ht="12.75">
      <c r="A128" s="4">
        <f t="shared" si="58"/>
        <v>0.7200000000000003</v>
      </c>
      <c r="B128" s="4">
        <f t="shared" si="59"/>
        <v>0.9310079950130532</v>
      </c>
      <c r="C128" s="4">
        <f t="shared" si="60"/>
        <v>0.7839330150742782</v>
      </c>
      <c r="D128" s="4">
        <f t="shared" si="61"/>
        <v>0.41037636984168036</v>
      </c>
      <c r="E128" s="4">
        <f t="shared" si="62"/>
        <v>0.7204413474657033</v>
      </c>
      <c r="F128" s="4">
        <f t="shared" si="63"/>
        <v>0.8525940924604201</v>
      </c>
      <c r="G128" s="4">
        <f t="shared" si="64"/>
        <v>0.7825279486174737</v>
      </c>
    </row>
    <row r="129" spans="1:7" ht="12.75">
      <c r="A129" s="4">
        <f t="shared" si="58"/>
        <v>0.7400000000000003</v>
      </c>
      <c r="B129" s="4">
        <f t="shared" si="59"/>
        <v>0.8983180285817804</v>
      </c>
      <c r="C129" s="4">
        <f t="shared" si="60"/>
        <v>0.8006204372158134</v>
      </c>
      <c r="D129" s="4">
        <f t="shared" si="61"/>
        <v>0.3366734160718904</v>
      </c>
      <c r="E129" s="4">
        <f t="shared" si="62"/>
        <v>0.7236836021194114</v>
      </c>
      <c r="F129" s="4">
        <f t="shared" si="63"/>
        <v>0.7788911386906301</v>
      </c>
      <c r="G129" s="4">
        <f t="shared" si="64"/>
        <v>0.7965227606494664</v>
      </c>
    </row>
    <row r="130" spans="1:7" ht="12.75">
      <c r="A130" s="4">
        <f t="shared" si="58"/>
        <v>0.7600000000000003</v>
      </c>
      <c r="B130" s="4">
        <f t="shared" si="59"/>
        <v>0.8667758867782251</v>
      </c>
      <c r="C130" s="4">
        <f t="shared" si="60"/>
        <v>0.8161565606457406</v>
      </c>
      <c r="D130" s="4">
        <f t="shared" si="61"/>
        <v>0.2629704623021004</v>
      </c>
      <c r="E130" s="4">
        <f t="shared" si="62"/>
        <v>0.7258658299122076</v>
      </c>
      <c r="F130" s="4">
        <f t="shared" si="63"/>
        <v>0.7051881849208401</v>
      </c>
      <c r="G130" s="4">
        <f t="shared" si="64"/>
        <v>0.808202575474029</v>
      </c>
    </row>
    <row r="131" spans="1:7" ht="12.75">
      <c r="A131" s="4">
        <f t="shared" si="58"/>
        <v>0.7800000000000004</v>
      </c>
      <c r="B131" s="4">
        <f t="shared" si="59"/>
        <v>0.836341266674002</v>
      </c>
      <c r="C131" s="4">
        <f t="shared" si="60"/>
        <v>0.8306208157705126</v>
      </c>
      <c r="D131" s="4">
        <f t="shared" si="61"/>
        <v>0.18926750853231045</v>
      </c>
      <c r="E131" s="4">
        <f t="shared" si="62"/>
        <v>0.7271971925685117</v>
      </c>
      <c r="F131" s="4">
        <f t="shared" si="63"/>
        <v>0.6314852311510503</v>
      </c>
      <c r="G131" s="4">
        <f t="shared" si="64"/>
        <v>0.8177765548155814</v>
      </c>
    </row>
    <row r="132" spans="1:7" ht="12.75">
      <c r="A132" s="4">
        <f t="shared" si="58"/>
        <v>0.8000000000000004</v>
      </c>
      <c r="B132" s="4">
        <f t="shared" si="59"/>
        <v>0.8069752804750566</v>
      </c>
      <c r="C132" s="4">
        <f t="shared" si="60"/>
        <v>0.8440871529335837</v>
      </c>
      <c r="D132" s="4">
        <f t="shared" si="61"/>
        <v>0.11556455476252048</v>
      </c>
      <c r="E132" s="4">
        <f t="shared" si="62"/>
        <v>0.7278868518127433</v>
      </c>
      <c r="F132" s="4">
        <f t="shared" si="63"/>
        <v>0.5577822773812603</v>
      </c>
      <c r="G132" s="4">
        <f t="shared" si="64"/>
        <v>0.8254538603985432</v>
      </c>
    </row>
    <row r="133" spans="1:7" ht="12.75">
      <c r="A133" s="4">
        <f t="shared" si="58"/>
        <v>0.8200000000000004</v>
      </c>
      <c r="B133" s="4">
        <f t="shared" si="59"/>
        <v>0.7786404058328399</v>
      </c>
      <c r="C133" s="4">
        <f t="shared" si="60"/>
        <v>0.8566244204959443</v>
      </c>
      <c r="D133" s="4">
        <f t="shared" si="61"/>
        <v>0.041861600992730494</v>
      </c>
      <c r="E133" s="4">
        <f t="shared" si="62"/>
        <v>0.7281439693693221</v>
      </c>
      <c r="F133" s="4">
        <f t="shared" si="63"/>
        <v>0.4840793236114703</v>
      </c>
      <c r="G133" s="4">
        <f t="shared" si="64"/>
        <v>0.8314436539473341</v>
      </c>
    </row>
    <row r="134" spans="1:7" ht="12.75">
      <c r="A134" s="4">
        <f t="shared" si="58"/>
        <v>0.8400000000000004</v>
      </c>
      <c r="B134" s="4">
        <f t="shared" si="59"/>
        <v>0.7513004379001786</v>
      </c>
      <c r="C134" s="4">
        <f t="shared" si="60"/>
        <v>0.86829671683212</v>
      </c>
      <c r="D134" s="4">
        <f t="shared" si="61"/>
        <v>0</v>
      </c>
      <c r="E134" s="4">
        <f t="shared" si="62"/>
        <v>0.7281777069626679</v>
      </c>
      <c r="F134" s="4">
        <f t="shared" si="63"/>
        <v>0.41037636984168036</v>
      </c>
      <c r="G134" s="4">
        <f t="shared" si="64"/>
        <v>0.8359550971863737</v>
      </c>
    </row>
    <row r="135" spans="1:7" ht="12.75">
      <c r="A135" s="4">
        <f t="shared" si="58"/>
        <v>0.8600000000000004</v>
      </c>
      <c r="B135" s="4">
        <f t="shared" si="59"/>
        <v>0.7249204430705821</v>
      </c>
      <c r="C135" s="4">
        <f t="shared" si="60"/>
        <v>0.8791637180412609</v>
      </c>
      <c r="D135" s="4">
        <f t="shared" si="61"/>
        <v>0</v>
      </c>
      <c r="E135" s="4">
        <f t="shared" si="62"/>
        <v>0.7281777069626679</v>
      </c>
      <c r="F135" s="4">
        <f t="shared" si="63"/>
        <v>0.3366734160718904</v>
      </c>
      <c r="G135" s="4">
        <f t="shared" si="64"/>
        <v>0.8391973518400818</v>
      </c>
    </row>
    <row r="136" spans="1:7" ht="12.75">
      <c r="A136" s="4">
        <f t="shared" si="58"/>
        <v>0.8800000000000004</v>
      </c>
      <c r="B136" s="4">
        <f t="shared" si="59"/>
        <v>0.699466714341874</v>
      </c>
      <c r="C136" s="4">
        <f t="shared" si="60"/>
        <v>0.8892809830487878</v>
      </c>
      <c r="D136" s="4">
        <f t="shared" si="61"/>
        <v>0</v>
      </c>
      <c r="E136" s="4">
        <f t="shared" si="62"/>
        <v>0.7281777069626679</v>
      </c>
      <c r="F136" s="4">
        <f t="shared" si="63"/>
        <v>0.2629704623021004</v>
      </c>
      <c r="G136" s="4">
        <f t="shared" si="64"/>
        <v>0.841379579632878</v>
      </c>
    </row>
    <row r="137" spans="1:7" ht="12.75">
      <c r="A137" s="4">
        <f t="shared" si="58"/>
        <v>0.9000000000000005</v>
      </c>
      <c r="B137" s="4">
        <f t="shared" si="59"/>
        <v>0.6749067282471167</v>
      </c>
      <c r="C137" s="4">
        <f t="shared" si="60"/>
        <v>0.898700237658461</v>
      </c>
      <c r="D137" s="4">
        <f t="shared" si="61"/>
        <v>0</v>
      </c>
      <c r="E137" s="4">
        <f t="shared" si="62"/>
        <v>0.7281777069626679</v>
      </c>
      <c r="F137" s="4">
        <f t="shared" si="63"/>
        <v>0.18926750853231045</v>
      </c>
      <c r="G137" s="4">
        <f t="shared" si="64"/>
        <v>0.8427109422891821</v>
      </c>
    </row>
    <row r="138" spans="1:7" ht="12.75">
      <c r="A138" s="4">
        <f t="shared" si="58"/>
        <v>0.9200000000000005</v>
      </c>
      <c r="B138" s="4">
        <f t="shared" si="59"/>
        <v>0.6512091032977961</v>
      </c>
      <c r="C138" s="4">
        <f t="shared" si="60"/>
        <v>0.9074696390071303</v>
      </c>
      <c r="D138" s="4">
        <f t="shared" si="61"/>
        <v>0</v>
      </c>
      <c r="E138" s="4">
        <f t="shared" si="62"/>
        <v>0.7281777069626679</v>
      </c>
      <c r="F138" s="4">
        <f t="shared" si="63"/>
        <v>0.11556455476252048</v>
      </c>
      <c r="G138" s="4">
        <f t="shared" si="64"/>
        <v>0.8434006015334136</v>
      </c>
    </row>
    <row r="139" spans="1:7" ht="12.75">
      <c r="A139" s="4">
        <f t="shared" si="58"/>
        <v>0.9400000000000005</v>
      </c>
      <c r="B139" s="4">
        <f t="shared" si="59"/>
        <v>0.6283435598861676</v>
      </c>
      <c r="C139" s="4">
        <f t="shared" si="60"/>
        <v>0.9156340217742197</v>
      </c>
      <c r="D139" s="4">
        <f t="shared" si="61"/>
        <v>0</v>
      </c>
      <c r="E139" s="4">
        <f t="shared" si="62"/>
        <v>0.7281777069626679</v>
      </c>
      <c r="F139" s="4">
        <f t="shared" si="63"/>
        <v>0.041861600992730494</v>
      </c>
      <c r="G139" s="4">
        <f t="shared" si="64"/>
        <v>0.8436577190899924</v>
      </c>
    </row>
    <row r="140" spans="1:7" ht="12.75">
      <c r="A140" s="4">
        <f t="shared" si="58"/>
        <v>0.9600000000000005</v>
      </c>
      <c r="B140" s="4">
        <f t="shared" si="59"/>
        <v>0.6062808815955293</v>
      </c>
      <c r="C140" s="4">
        <f t="shared" si="60"/>
        <v>0.9232351274047267</v>
      </c>
      <c r="D140" s="4">
        <f t="shared" si="61"/>
        <v>0</v>
      </c>
      <c r="E140" s="4">
        <f t="shared" si="62"/>
        <v>0.7281777069626679</v>
      </c>
      <c r="F140" s="4">
        <f t="shared" si="63"/>
        <v>0</v>
      </c>
      <c r="G140" s="4">
        <f t="shared" si="64"/>
        <v>0.8436914566833383</v>
      </c>
    </row>
    <row r="141" spans="1:7" ht="12.75">
      <c r="A141" s="4">
        <f t="shared" si="58"/>
        <v>0.9800000000000005</v>
      </c>
      <c r="B141" s="4">
        <f t="shared" si="59"/>
        <v>0.5849928778689852</v>
      </c>
      <c r="C141" s="4">
        <f t="shared" si="60"/>
        <v>0.9303118175176676</v>
      </c>
      <c r="D141" s="4">
        <f t="shared" si="61"/>
        <v>0</v>
      </c>
      <c r="E141" s="4">
        <f t="shared" si="62"/>
        <v>0.7281777069626679</v>
      </c>
      <c r="F141" s="4">
        <f t="shared" si="63"/>
        <v>0</v>
      </c>
      <c r="G141" s="4">
        <f t="shared" si="64"/>
        <v>0.8436914566833383</v>
      </c>
    </row>
    <row r="142" spans="1:7" ht="12.75">
      <c r="A142" s="4">
        <f t="shared" si="58"/>
        <v>1.0000000000000004</v>
      </c>
      <c r="B142" s="4">
        <f t="shared" si="59"/>
        <v>0.564452347989</v>
      </c>
      <c r="C142" s="4">
        <f t="shared" si="60"/>
        <v>0.9369002725910451</v>
      </c>
      <c r="D142" s="4">
        <f t="shared" si="61"/>
        <v>0</v>
      </c>
      <c r="E142" s="4">
        <f t="shared" si="62"/>
        <v>0.7281777069626679</v>
      </c>
      <c r="F142" s="4">
        <f t="shared" si="63"/>
        <v>0</v>
      </c>
      <c r="G142" s="4">
        <f t="shared" si="64"/>
        <v>0.8436914566833383</v>
      </c>
    </row>
    <row r="143" spans="1:7" ht="12.75">
      <c r="A143" s="4">
        <f t="shared" si="58"/>
        <v>1.0200000000000005</v>
      </c>
      <c r="B143" s="4">
        <f t="shared" si="59"/>
        <v>0.5446330463217197</v>
      </c>
      <c r="C143" s="4">
        <f t="shared" si="60"/>
        <v>0.943034176939144</v>
      </c>
      <c r="D143" s="4">
        <f t="shared" si="61"/>
        <v>0</v>
      </c>
      <c r="E143" s="4">
        <f t="shared" si="62"/>
        <v>0.7281777069626679</v>
      </c>
      <c r="F143" s="4">
        <f t="shared" si="63"/>
        <v>0</v>
      </c>
      <c r="G143" s="4">
        <f t="shared" si="64"/>
        <v>0.8436914566833383</v>
      </c>
    </row>
    <row r="144" spans="1:7" ht="12.75">
      <c r="A144" s="4">
        <f t="shared" si="58"/>
        <v>1.0400000000000005</v>
      </c>
      <c r="B144" s="4">
        <f t="shared" si="59"/>
        <v>0.525509648781649</v>
      </c>
      <c r="C144" s="4">
        <f t="shared" si="60"/>
        <v>0.9487448909278695</v>
      </c>
      <c r="D144" s="4">
        <f t="shared" si="61"/>
        <v>0</v>
      </c>
      <c r="E144" s="4">
        <f t="shared" si="62"/>
        <v>0.7281777069626679</v>
      </c>
      <c r="F144" s="4">
        <f t="shared" si="63"/>
        <v>0</v>
      </c>
      <c r="G144" s="4">
        <f t="shared" si="64"/>
        <v>0.8436914566833383</v>
      </c>
    </row>
    <row r="145" spans="1:7" ht="12.75">
      <c r="A145" s="4">
        <f t="shared" si="58"/>
        <v>1.0600000000000005</v>
      </c>
      <c r="B145" s="4">
        <f t="shared" si="59"/>
        <v>0.5070577204738356</v>
      </c>
      <c r="C145" s="4">
        <f t="shared" si="60"/>
        <v>0.9540616113086059</v>
      </c>
      <c r="D145" s="4">
        <f t="shared" si="61"/>
        <v>0</v>
      </c>
      <c r="E145" s="4">
        <f t="shared" si="62"/>
        <v>0.7281777069626679</v>
      </c>
      <c r="F145" s="4">
        <f t="shared" si="63"/>
        <v>0</v>
      </c>
      <c r="G145" s="4">
        <f t="shared" si="64"/>
        <v>0.8436914566833383</v>
      </c>
    </row>
    <row r="146" spans="1:7" ht="12.75">
      <c r="A146" s="4">
        <f t="shared" si="58"/>
        <v>1.0800000000000005</v>
      </c>
      <c r="B146" s="4">
        <f t="shared" si="59"/>
        <v>0.4892536844722167</v>
      </c>
      <c r="C146" s="4">
        <f t="shared" si="60"/>
        <v>0.9590115204903201</v>
      </c>
      <c r="D146" s="4">
        <f t="shared" si="61"/>
        <v>0</v>
      </c>
      <c r="E146" s="4">
        <f t="shared" si="62"/>
        <v>0.7281777069626679</v>
      </c>
      <c r="F146" s="4">
        <f t="shared" si="63"/>
        <v>0</v>
      </c>
      <c r="G146" s="4">
        <f t="shared" si="64"/>
        <v>0.8436914566833383</v>
      </c>
    </row>
    <row r="147" spans="1:7" ht="12.75">
      <c r="A147" s="4">
        <f t="shared" si="58"/>
        <v>1.1000000000000005</v>
      </c>
      <c r="B147" s="4">
        <f t="shared" si="59"/>
        <v>0.47207479169423466</v>
      </c>
      <c r="C147" s="4">
        <f t="shared" si="60"/>
        <v>0.9636199255130847</v>
      </c>
      <c r="D147" s="4">
        <f t="shared" si="61"/>
        <v>0</v>
      </c>
      <c r="E147" s="4">
        <f t="shared" si="62"/>
        <v>0.7281777069626679</v>
      </c>
      <c r="F147" s="4">
        <f t="shared" si="63"/>
        <v>0</v>
      </c>
      <c r="G147" s="4">
        <f t="shared" si="64"/>
        <v>0.8436914566833383</v>
      </c>
    </row>
    <row r="148" spans="1:7" ht="12.75">
      <c r="A148" s="4">
        <f t="shared" si="58"/>
        <v>1.1200000000000006</v>
      </c>
      <c r="B148" s="4">
        <f t="shared" si="59"/>
        <v>0.4554990918332273</v>
      </c>
      <c r="C148" s="4">
        <f t="shared" si="60"/>
        <v>0.9679103874335369</v>
      </c>
      <c r="D148" s="4">
        <f t="shared" si="61"/>
        <v>0</v>
      </c>
      <c r="E148" s="4">
        <f t="shared" si="62"/>
        <v>0.7281777069626679</v>
      </c>
      <c r="F148" s="4">
        <f t="shared" si="63"/>
        <v>0</v>
      </c>
      <c r="G148" s="4">
        <f t="shared" si="64"/>
        <v>0.8436914566833383</v>
      </c>
    </row>
    <row r="149" spans="1:7" ht="12.75">
      <c r="A149" s="4">
        <f t="shared" si="58"/>
        <v>1.1400000000000006</v>
      </c>
      <c r="B149" s="4">
        <f t="shared" si="59"/>
        <v>0.43950540531145404</v>
      </c>
      <c r="C149" s="4">
        <f t="shared" si="60"/>
        <v>0.9719048417837769</v>
      </c>
      <c r="D149" s="4">
        <f t="shared" si="61"/>
        <v>0</v>
      </c>
      <c r="E149" s="4">
        <f t="shared" si="62"/>
        <v>0.7281777069626679</v>
      </c>
      <c r="F149" s="4">
        <f t="shared" si="63"/>
        <v>0</v>
      </c>
      <c r="G149" s="4">
        <f t="shared" si="64"/>
        <v>0.8436914566833383</v>
      </c>
    </row>
    <row r="150" spans="1:7" ht="12.75">
      <c r="A150" s="4">
        <f t="shared" si="58"/>
        <v>1.1600000000000006</v>
      </c>
      <c r="B150" s="4">
        <f t="shared" si="59"/>
        <v>0.4240732962179195</v>
      </c>
      <c r="C150" s="4">
        <f t="shared" si="60"/>
        <v>0.975623710719565</v>
      </c>
      <c r="D150" s="4">
        <f t="shared" si="61"/>
        <v>0</v>
      </c>
      <c r="E150" s="4">
        <f t="shared" si="62"/>
        <v>0.7281777069626679</v>
      </c>
      <c r="F150" s="4">
        <f t="shared" si="63"/>
        <v>0</v>
      </c>
      <c r="G150" s="4">
        <f t="shared" si="64"/>
        <v>0.8436914566833383</v>
      </c>
    </row>
    <row r="151" spans="1:7" ht="12.75">
      <c r="A151" s="4">
        <f t="shared" si="58"/>
        <v>1.1800000000000006</v>
      </c>
      <c r="B151" s="4">
        <f t="shared" si="59"/>
        <v>0.40918304619641604</v>
      </c>
      <c r="C151" s="4">
        <f t="shared" si="60"/>
        <v>0.9790860074311895</v>
      </c>
      <c r="D151" s="4">
        <f t="shared" si="61"/>
        <v>0</v>
      </c>
      <c r="E151" s="4">
        <f t="shared" si="62"/>
        <v>0.7281777069626679</v>
      </c>
      <c r="F151" s="4">
        <f t="shared" si="63"/>
        <v>0</v>
      </c>
      <c r="G151" s="4">
        <f t="shared" si="64"/>
        <v>0.8436914566833383</v>
      </c>
    </row>
    <row r="152" spans="1:7" ht="12.75">
      <c r="A152" s="4">
        <f t="shared" si="58"/>
        <v>1.2000000000000006</v>
      </c>
      <c r="B152" s="4">
        <f t="shared" si="59"/>
        <v>0.39481562925042174</v>
      </c>
      <c r="C152" s="4">
        <f t="shared" si="60"/>
        <v>0.9823094333508192</v>
      </c>
      <c r="D152" s="4">
        <f t="shared" si="61"/>
        <v>0</v>
      </c>
      <c r="E152" s="4">
        <f t="shared" si="62"/>
        <v>0.7281777069626679</v>
      </c>
      <c r="F152" s="4">
        <f t="shared" si="63"/>
        <v>0</v>
      </c>
      <c r="G152" s="4">
        <f t="shared" si="64"/>
        <v>0.8436914566833383</v>
      </c>
    </row>
    <row r="153" spans="1:7" ht="12.75">
      <c r="A153" s="4">
        <f t="shared" si="58"/>
        <v>1.2200000000000006</v>
      </c>
      <c r="B153" s="4">
        <f t="shared" si="59"/>
        <v>0.3809526874326588</v>
      </c>
      <c r="C153" s="4">
        <f t="shared" si="60"/>
        <v>0.9853104686533267</v>
      </c>
      <c r="D153" s="4">
        <f t="shared" si="61"/>
        <v>0</v>
      </c>
      <c r="E153" s="4">
        <f t="shared" si="62"/>
        <v>0.7281777069626679</v>
      </c>
      <c r="F153" s="4">
        <f t="shared" si="63"/>
        <v>0</v>
      </c>
      <c r="G153" s="4">
        <f t="shared" si="64"/>
        <v>0.8436914566833383</v>
      </c>
    </row>
    <row r="154" spans="1:7" ht="12.75">
      <c r="A154" s="4">
        <f t="shared" si="58"/>
        <v>1.2400000000000007</v>
      </c>
      <c r="B154" s="4">
        <f t="shared" si="59"/>
        <v>0.36757650738825204</v>
      </c>
      <c r="C154" s="4">
        <f t="shared" si="60"/>
        <v>0.9881044565132776</v>
      </c>
      <c r="D154" s="4">
        <f t="shared" si="61"/>
        <v>0</v>
      </c>
      <c r="E154" s="4">
        <f t="shared" si="62"/>
        <v>0.7281777069626679</v>
      </c>
      <c r="F154" s="4">
        <f t="shared" si="63"/>
        <v>0</v>
      </c>
      <c r="G154" s="4">
        <f t="shared" si="64"/>
        <v>0.8436914566833383</v>
      </c>
    </row>
    <row r="155" spans="1:7" ht="12.75">
      <c r="A155" s="4">
        <f t="shared" si="58"/>
        <v>1.2600000000000007</v>
      </c>
      <c r="B155" s="4">
        <f t="shared" si="59"/>
        <v>0.354669997721514</v>
      </c>
      <c r="C155" s="4">
        <f t="shared" si="60"/>
        <v>0.9907056815488614</v>
      </c>
      <c r="D155" s="4">
        <f t="shared" si="61"/>
        <v>0</v>
      </c>
      <c r="E155" s="4">
        <f t="shared" si="62"/>
        <v>0.7281777069626679</v>
      </c>
      <c r="F155" s="4">
        <f t="shared" si="63"/>
        <v>0</v>
      </c>
      <c r="G155" s="4">
        <f t="shared" si="64"/>
        <v>0.8436914566833383</v>
      </c>
    </row>
    <row r="156" spans="1:7" ht="12.75">
      <c r="A156" s="4">
        <f t="shared" si="58"/>
        <v>1.2800000000000007</v>
      </c>
      <c r="B156" s="4">
        <f t="shared" si="59"/>
        <v>0.3422166671574372</v>
      </c>
      <c r="C156" s="4">
        <f t="shared" si="60"/>
        <v>0.993127442853818</v>
      </c>
      <c r="D156" s="4">
        <f t="shared" si="61"/>
        <v>0</v>
      </c>
      <c r="E156" s="4">
        <f t="shared" si="62"/>
        <v>0.7281777069626679</v>
      </c>
      <c r="F156" s="4">
        <f t="shared" si="63"/>
        <v>0</v>
      </c>
      <c r="G156" s="4">
        <f t="shared" si="64"/>
        <v>0.8436914566833383</v>
      </c>
    </row>
    <row r="157" spans="1:7" ht="12.75">
      <c r="A157" s="4">
        <f aca="true" t="shared" si="65" ref="A157:A167">A79</f>
        <v>1.3000000000000007</v>
      </c>
      <c r="B157" s="4">
        <f aca="true" t="shared" si="66" ref="B157:B167">B79/Iflat</f>
        <v>0.3302006034699908</v>
      </c>
      <c r="C157" s="4">
        <f aca="true" t="shared" si="67" ref="C157:C167">C79/I2Tmax</f>
        <v>0.9953821219907458</v>
      </c>
      <c r="D157" s="4">
        <f>J79/Iflat</f>
        <v>0</v>
      </c>
      <c r="E157" s="4">
        <f>K79/I2Tmax</f>
        <v>0.7281777069626679</v>
      </c>
      <c r="F157" s="4">
        <f>R79/Iflat</f>
        <v>0</v>
      </c>
      <c r="G157" s="4">
        <f>S79/I2Tmax</f>
        <v>0.8436914566833383</v>
      </c>
    </row>
    <row r="158" spans="1:7" ht="12.75">
      <c r="A158" s="4">
        <f t="shared" si="65"/>
        <v>1.3200000000000007</v>
      </c>
      <c r="B158" s="4">
        <f t="shared" si="66"/>
        <v>0.31860645315029495</v>
      </c>
      <c r="C158" s="4">
        <f t="shared" si="67"/>
        <v>0.9974812462934147</v>
      </c>
      <c r="D158" s="4">
        <f>J80/Iflat</f>
        <v>0</v>
      </c>
      <c r="E158" s="4">
        <f>K80/I2Tmax</f>
        <v>0.7281777069626679</v>
      </c>
      <c r="F158" s="4">
        <f>R80/Iflat</f>
        <v>0</v>
      </c>
      <c r="G158" s="4">
        <f>S80/I2Tmax</f>
        <v>0.8436914566833383</v>
      </c>
    </row>
    <row r="159" spans="1:7" ht="12.75">
      <c r="A159" s="4">
        <f t="shared" si="65"/>
        <v>1.3400000000000007</v>
      </c>
      <c r="B159" s="4">
        <f t="shared" si="66"/>
        <v>0.3074194017886963</v>
      </c>
      <c r="C159" s="4">
        <f t="shared" si="67"/>
        <v>0.9994355478017257</v>
      </c>
      <c r="D159" s="4">
        <f>J81/Iflat</f>
        <v>0</v>
      </c>
      <c r="E159" s="4">
        <f>K81/I2Tmax</f>
        <v>0.7281777069626679</v>
      </c>
      <c r="F159" s="4">
        <f>R81/Iflat</f>
        <v>0</v>
      </c>
      <c r="G159" s="4">
        <f>S81/I2Tmax</f>
        <v>0.8436914566833383</v>
      </c>
    </row>
    <row r="160" spans="1:7" ht="12.75">
      <c r="A160" s="4">
        <f t="shared" si="65"/>
        <v>1.3600000000000008</v>
      </c>
      <c r="B160" s="4">
        <f t="shared" si="66"/>
        <v>0.29662515514567633</v>
      </c>
      <c r="C160" s="4">
        <f t="shared" si="67"/>
        <v>1.0012550181306292</v>
      </c>
      <c r="D160" s="4">
        <f>J82/Iflat</f>
        <v>0</v>
      </c>
      <c r="E160" s="4">
        <f>K82/I2Tmax</f>
        <v>0.7281777069626679</v>
      </c>
      <c r="F160" s="4">
        <f>R82/Iflat</f>
        <v>0</v>
      </c>
      <c r="G160" s="4">
        <f>S82/I2Tmax</f>
        <v>0.8436914566833383</v>
      </c>
    </row>
    <row r="161" spans="1:7" ht="12.75">
      <c r="A161" s="4">
        <f t="shared" si="65"/>
        <v>1.3800000000000008</v>
      </c>
      <c r="B161" s="4">
        <f t="shared" si="66"/>
        <v>0.2862099208874063</v>
      </c>
      <c r="C161" s="4">
        <f t="shared" si="67"/>
        <v>1.0029489595535275</v>
      </c>
      <c r="D161" s="4">
        <f aca="true" t="shared" si="68" ref="D161:D167">J83/Iflat</f>
        <v>0</v>
      </c>
      <c r="E161" s="4">
        <f aca="true" t="shared" si="69" ref="E161:E167">K83/I2Tmax</f>
        <v>0.7281777069626679</v>
      </c>
      <c r="F161" s="4">
        <f aca="true" t="shared" si="70" ref="F161:F167">R83/Iflat</f>
        <v>0</v>
      </c>
      <c r="G161" s="4">
        <f aca="true" t="shared" si="71" ref="G161:G167">S83/I2Tmax</f>
        <v>0.8436914566833383</v>
      </c>
    </row>
    <row r="162" spans="1:7" ht="12.75">
      <c r="A162" s="4">
        <f t="shared" si="65"/>
        <v>1.4000000000000008</v>
      </c>
      <c r="B162" s="4">
        <f t="shared" si="66"/>
        <v>0.2761603909626119</v>
      </c>
      <c r="C162" s="4">
        <f t="shared" si="67"/>
        <v>1.0045260325613297</v>
      </c>
      <c r="D162" s="4">
        <f t="shared" si="68"/>
        <v>0</v>
      </c>
      <c r="E162" s="4">
        <f t="shared" si="69"/>
        <v>0.7281777069626679</v>
      </c>
      <c r="F162" s="4">
        <f t="shared" si="70"/>
        <v>0</v>
      </c>
      <c r="G162" s="4">
        <f t="shared" si="71"/>
        <v>0.8436914566833383</v>
      </c>
    </row>
    <row r="163" spans="1:7" ht="12.75">
      <c r="A163" s="4">
        <f t="shared" si="65"/>
        <v>1.4200000000000008</v>
      </c>
      <c r="B163" s="4">
        <f t="shared" si="66"/>
        <v>0.2664637245982287</v>
      </c>
      <c r="C163" s="4">
        <f t="shared" si="67"/>
        <v>1.0059943001403127</v>
      </c>
      <c r="D163" s="4">
        <f t="shared" si="68"/>
        <v>0</v>
      </c>
      <c r="E163" s="4">
        <f t="shared" si="69"/>
        <v>0.7281777069626679</v>
      </c>
      <c r="F163" s="4">
        <f t="shared" si="70"/>
        <v>0</v>
      </c>
      <c r="G163" s="4">
        <f t="shared" si="71"/>
        <v>0.8436914566833383</v>
      </c>
    </row>
    <row r="164" spans="1:7" ht="12.75">
      <c r="A164" s="4">
        <f t="shared" si="65"/>
        <v>1.4400000000000008</v>
      </c>
      <c r="B164" s="4">
        <f t="shared" si="66"/>
        <v>0.25710753189212215</v>
      </c>
      <c r="C164" s="4">
        <f t="shared" si="67"/>
        <v>1.0073612689951643</v>
      </c>
      <c r="D164" s="4">
        <f t="shared" si="68"/>
        <v>0</v>
      </c>
      <c r="E164" s="4">
        <f t="shared" si="69"/>
        <v>0.7281777069626679</v>
      </c>
      <c r="F164" s="4">
        <f t="shared" si="70"/>
        <v>0</v>
      </c>
      <c r="G164" s="4">
        <f t="shared" si="71"/>
        <v>0.8436914566833383</v>
      </c>
    </row>
    <row r="165" spans="1:7" ht="12.75">
      <c r="A165" s="4">
        <f t="shared" si="65"/>
        <v>1.4600000000000009</v>
      </c>
      <c r="B165" s="4">
        <f t="shared" si="66"/>
        <v>0.24807985798190726</v>
      </c>
      <c r="C165" s="4">
        <f t="shared" si="67"/>
        <v>1.008633927927965</v>
      </c>
      <c r="D165" s="4">
        <f t="shared" si="68"/>
        <v>0</v>
      </c>
      <c r="E165" s="4">
        <f t="shared" si="69"/>
        <v>0.7281777069626679</v>
      </c>
      <c r="F165" s="4">
        <f t="shared" si="70"/>
        <v>0</v>
      </c>
      <c r="G165" s="4">
        <f t="shared" si="71"/>
        <v>0.8436914566833383</v>
      </c>
    </row>
    <row r="166" spans="1:7" ht="12.75">
      <c r="A166" s="4">
        <f t="shared" si="65"/>
        <v>1.4800000000000009</v>
      </c>
      <c r="B166" s="4">
        <f t="shared" si="66"/>
        <v>0.23936916776963926</v>
      </c>
      <c r="C166" s="4">
        <f t="shared" si="67"/>
        <v>1.0098187835693273</v>
      </c>
      <c r="D166" s="4">
        <f t="shared" si="68"/>
        <v>0</v>
      </c>
      <c r="E166" s="4">
        <f t="shared" si="69"/>
        <v>0.7281777069626679</v>
      </c>
      <c r="F166" s="4">
        <f t="shared" si="70"/>
        <v>0</v>
      </c>
      <c r="G166" s="4">
        <f t="shared" si="71"/>
        <v>0.8436914566833383</v>
      </c>
    </row>
    <row r="167" spans="1:7" ht="12.75">
      <c r="A167" s="4">
        <f t="shared" si="65"/>
        <v>1.5000000000000009</v>
      </c>
      <c r="B167" s="4">
        <f t="shared" si="66"/>
        <v>0.23096433118285845</v>
      </c>
      <c r="C167" s="4">
        <f t="shared" si="67"/>
        <v>1.010921893644372</v>
      </c>
      <c r="D167" s="4">
        <f t="shared" si="68"/>
        <v>0</v>
      </c>
      <c r="E167" s="4">
        <f t="shared" si="69"/>
        <v>0.7281777069626679</v>
      </c>
      <c r="F167" s="4">
        <f t="shared" si="70"/>
        <v>0</v>
      </c>
      <c r="G167" s="4">
        <f t="shared" si="71"/>
        <v>0.8436914566833383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Support</dc:creator>
  <cp:keywords/>
  <dc:description/>
  <cp:lastModifiedBy>Charles Neumeyer</cp:lastModifiedBy>
  <dcterms:created xsi:type="dcterms:W3CDTF">2000-12-07T02:28:35Z</dcterms:created>
  <cp:category/>
  <cp:version/>
  <cp:contentType/>
  <cp:contentStatus/>
</cp:coreProperties>
</file>